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carboneergmbh.sharepoint.com/sites/carboneer2/Freigegebene Dokumente/projekte/24049-efda-cbam-leitfaden/04-work-in-progress/"/>
    </mc:Choice>
  </mc:AlternateContent>
  <xr:revisionPtr revIDLastSave="62" documentId="8_{AD50A0DB-9D06-42B7-9C58-0D8648BFFD7F}" xr6:coauthVersionLast="47" xr6:coauthVersionMax="47" xr10:uidLastSave="{6FC32B85-2372-4FB6-A48C-0094CC9AEE61}"/>
  <workbookProtection workbookAlgorithmName="SHA-512" workbookHashValue="ywNi2t5G21ig7F8WWWUFMsyxpgrEO2VkRrQmW0u4Y8KQvTen/fBafKuHLSR3WwTr+/pYbGjOTEvDWNuWkjUYJA==" workbookSaltValue="+h1F3f6e8/S0U+MmwzlZCA==" workbookSpinCount="100000" lockStructure="1"/>
  <bookViews>
    <workbookView minimized="1" xWindow="2630" yWindow="2567" windowWidth="18031" windowHeight="10330" xr2:uid="{8D8CBDE5-CD8A-40CF-BB9E-8418113AC188}"/>
  </bookViews>
  <sheets>
    <sheet name="0. README" sheetId="10" r:id="rId1"/>
    <sheet name="0. GLOSSARY" sheetId="20" r:id="rId2"/>
    <sheet name="0. CBAM GOODS" sheetId="19" r:id="rId3"/>
    <sheet name="1. REPORT" sheetId="1" r:id="rId4"/>
    <sheet name="2. CBAM CALCULATOR" sheetId="5" r:id="rId5"/>
    <sheet name="LISTS" sheetId="2" state="hidden" r:id="rId6"/>
  </sheets>
  <externalReferences>
    <externalReference r:id="rId7"/>
  </externalReferences>
  <definedNames>
    <definedName name="_xlnm._FilterDatabase" localSheetId="5" hidden="1">LISTS!$AB$1:$AF$570</definedName>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7" i="1" l="1"/>
  <c r="P57" i="1"/>
  <c r="O57" i="1"/>
  <c r="M57" i="1"/>
  <c r="G28" i="5"/>
  <c r="V98" i="5"/>
  <c r="S98" i="5"/>
  <c r="M74" i="1"/>
  <c r="M75" i="1"/>
  <c r="M76" i="1"/>
  <c r="K57" i="1" l="1"/>
  <c r="K58" i="1"/>
  <c r="G9" i="5"/>
  <c r="M58" i="1"/>
  <c r="S58" i="1" s="1"/>
  <c r="O58" i="1"/>
  <c r="G10" i="5" s="1"/>
  <c r="R39" i="5"/>
  <c r="S39" i="5" s="1"/>
  <c r="R40" i="5"/>
  <c r="S40" i="5" s="1"/>
  <c r="O75" i="1"/>
  <c r="G27" i="5" s="1"/>
  <c r="O76" i="1"/>
  <c r="S76" i="1" s="1"/>
  <c r="K75" i="1"/>
  <c r="K76" i="1"/>
  <c r="V40" i="5" l="1"/>
  <c r="V39" i="5"/>
  <c r="S57" i="1"/>
  <c r="S75" i="1"/>
  <c r="Q59" i="1" l="1"/>
  <c r="Q60" i="1"/>
  <c r="Q61" i="1"/>
  <c r="Q62" i="1"/>
  <c r="Q63" i="1"/>
  <c r="Q64" i="1"/>
  <c r="Q65" i="1"/>
  <c r="Q66" i="1"/>
  <c r="Q67" i="1"/>
  <c r="Q68" i="1"/>
  <c r="Q69" i="1"/>
  <c r="Q70" i="1"/>
  <c r="Q71" i="1"/>
  <c r="Q72" i="1"/>
  <c r="Q73" i="1"/>
  <c r="Q74" i="1"/>
  <c r="M59" i="1"/>
  <c r="M60" i="1"/>
  <c r="M61" i="1"/>
  <c r="M62" i="1"/>
  <c r="M63" i="1"/>
  <c r="M64" i="1"/>
  <c r="M65" i="1"/>
  <c r="M66" i="1"/>
  <c r="M67" i="1"/>
  <c r="M68" i="1"/>
  <c r="M69" i="1"/>
  <c r="M70" i="1"/>
  <c r="M71" i="1"/>
  <c r="M72" i="1"/>
  <c r="M73" i="1"/>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S59" i="1" l="1"/>
  <c r="S60" i="1"/>
  <c r="S61" i="1"/>
  <c r="S62" i="1"/>
  <c r="S63" i="1"/>
  <c r="S64" i="1"/>
  <c r="S65" i="1"/>
  <c r="S66" i="1"/>
  <c r="S67" i="1"/>
  <c r="S68" i="1"/>
  <c r="S69" i="1"/>
  <c r="S70" i="1"/>
  <c r="S71" i="1"/>
  <c r="S72" i="1"/>
  <c r="S73" i="1"/>
  <c r="S74" i="1"/>
  <c r="R59" i="1" l="1"/>
  <c r="R60" i="1"/>
  <c r="R61" i="1"/>
  <c r="R62" i="1"/>
  <c r="R63" i="1"/>
  <c r="R64" i="1"/>
  <c r="R65" i="1"/>
  <c r="R66" i="1"/>
  <c r="R67" i="1"/>
  <c r="R68" i="1"/>
  <c r="R69" i="1"/>
  <c r="R70" i="1"/>
  <c r="R71" i="1"/>
  <c r="R72" i="1"/>
  <c r="R73" i="1"/>
  <c r="R74" i="1"/>
  <c r="D9" i="5" l="1"/>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G40" i="5"/>
  <c r="H40" i="5" s="1"/>
  <c r="I40" i="5"/>
  <c r="G41" i="5"/>
  <c r="H41" i="5"/>
  <c r="I41" i="5"/>
  <c r="J41" i="5"/>
  <c r="G42" i="5"/>
  <c r="H42" i="5"/>
  <c r="I42" i="5"/>
  <c r="J42" i="5"/>
  <c r="G43" i="5"/>
  <c r="H43" i="5"/>
  <c r="I43" i="5"/>
  <c r="J43" i="5"/>
  <c r="G44" i="5"/>
  <c r="H44" i="5"/>
  <c r="I44" i="5"/>
  <c r="J44" i="5"/>
  <c r="G45" i="5"/>
  <c r="H45" i="5"/>
  <c r="I45" i="5"/>
  <c r="J45" i="5"/>
  <c r="G46" i="5"/>
  <c r="H46" i="5"/>
  <c r="I46" i="5"/>
  <c r="J46" i="5"/>
  <c r="G47" i="5"/>
  <c r="H47" i="5"/>
  <c r="I47" i="5"/>
  <c r="J47" i="5"/>
  <c r="G48" i="5"/>
  <c r="H48" i="5"/>
  <c r="I48" i="5"/>
  <c r="J48" i="5"/>
  <c r="G49" i="5"/>
  <c r="H49" i="5"/>
  <c r="I49" i="5"/>
  <c r="J49" i="5"/>
  <c r="G50" i="5"/>
  <c r="H50" i="5"/>
  <c r="I50" i="5"/>
  <c r="J50" i="5"/>
  <c r="G51" i="5"/>
  <c r="H51" i="5"/>
  <c r="I51" i="5"/>
  <c r="J51" i="5"/>
  <c r="G52" i="5"/>
  <c r="H52" i="5"/>
  <c r="I52" i="5"/>
  <c r="J52" i="5"/>
  <c r="G53" i="5"/>
  <c r="H53" i="5"/>
  <c r="I53" i="5"/>
  <c r="J53" i="5"/>
  <c r="G54" i="5"/>
  <c r="H54" i="5"/>
  <c r="I54" i="5"/>
  <c r="J54" i="5"/>
  <c r="G55" i="5"/>
  <c r="H55" i="5"/>
  <c r="I55" i="5"/>
  <c r="J55" i="5"/>
  <c r="G56" i="5"/>
  <c r="H56" i="5"/>
  <c r="I56" i="5"/>
  <c r="J56" i="5"/>
  <c r="G57" i="5"/>
  <c r="H57" i="5"/>
  <c r="I57" i="5"/>
  <c r="J57" i="5"/>
  <c r="G58" i="5"/>
  <c r="H58" i="5"/>
  <c r="I58" i="5"/>
  <c r="J58" i="5"/>
  <c r="G59" i="5"/>
  <c r="H59" i="5"/>
  <c r="I59" i="5"/>
  <c r="J59" i="5"/>
  <c r="G60" i="5"/>
  <c r="H60" i="5"/>
  <c r="I60" i="5"/>
  <c r="J60" i="5"/>
  <c r="G61" i="5"/>
  <c r="H61" i="5"/>
  <c r="I61" i="5"/>
  <c r="J61" i="5"/>
  <c r="G62" i="5"/>
  <c r="H62" i="5"/>
  <c r="I62" i="5"/>
  <c r="J62" i="5"/>
  <c r="G63" i="5"/>
  <c r="H63" i="5"/>
  <c r="I63" i="5"/>
  <c r="J63" i="5"/>
  <c r="G64" i="5"/>
  <c r="H64" i="5"/>
  <c r="I64" i="5"/>
  <c r="J64" i="5"/>
  <c r="G65" i="5"/>
  <c r="H65" i="5"/>
  <c r="I65" i="5"/>
  <c r="J65" i="5"/>
  <c r="G66" i="5"/>
  <c r="H66" i="5"/>
  <c r="I66" i="5"/>
  <c r="J66" i="5"/>
  <c r="G67" i="5"/>
  <c r="H67" i="5"/>
  <c r="I67" i="5"/>
  <c r="J67" i="5"/>
  <c r="G68" i="5"/>
  <c r="H68" i="5"/>
  <c r="I68" i="5"/>
  <c r="J68" i="5"/>
  <c r="G69" i="5"/>
  <c r="H69" i="5"/>
  <c r="I69" i="5"/>
  <c r="J69" i="5"/>
  <c r="G70" i="5"/>
  <c r="H70" i="5"/>
  <c r="I70" i="5"/>
  <c r="J70" i="5"/>
  <c r="G71" i="5"/>
  <c r="H71" i="5"/>
  <c r="I71" i="5"/>
  <c r="J71" i="5"/>
  <c r="G72" i="5"/>
  <c r="H72" i="5"/>
  <c r="I72" i="5"/>
  <c r="J72" i="5"/>
  <c r="G73" i="5"/>
  <c r="H73" i="5"/>
  <c r="I73" i="5"/>
  <c r="J73" i="5"/>
  <c r="G74" i="5"/>
  <c r="H74" i="5"/>
  <c r="I74" i="5"/>
  <c r="J74" i="5"/>
  <c r="G75" i="5"/>
  <c r="H75" i="5"/>
  <c r="I75" i="5"/>
  <c r="J75" i="5"/>
  <c r="G76" i="5"/>
  <c r="H76" i="5"/>
  <c r="I76" i="5"/>
  <c r="J76" i="5"/>
  <c r="G77" i="5"/>
  <c r="H77" i="5"/>
  <c r="I77" i="5"/>
  <c r="J77" i="5"/>
  <c r="G78" i="5"/>
  <c r="H78" i="5"/>
  <c r="I78" i="5"/>
  <c r="J78" i="5"/>
  <c r="G79" i="5"/>
  <c r="H79" i="5"/>
  <c r="I79" i="5"/>
  <c r="J79" i="5"/>
  <c r="G80" i="5"/>
  <c r="H80" i="5"/>
  <c r="I80" i="5"/>
  <c r="J80" i="5"/>
  <c r="G81" i="5"/>
  <c r="H81" i="5"/>
  <c r="I81" i="5"/>
  <c r="J81" i="5"/>
  <c r="G82" i="5"/>
  <c r="H82" i="5"/>
  <c r="I82" i="5"/>
  <c r="J82" i="5"/>
  <c r="G83" i="5"/>
  <c r="H83" i="5"/>
  <c r="I83" i="5"/>
  <c r="J83" i="5"/>
  <c r="G84" i="5"/>
  <c r="H84" i="5"/>
  <c r="I84" i="5"/>
  <c r="J84" i="5"/>
  <c r="G85" i="5"/>
  <c r="H85" i="5"/>
  <c r="I85" i="5"/>
  <c r="J85" i="5"/>
  <c r="G86" i="5"/>
  <c r="H86" i="5"/>
  <c r="I86" i="5"/>
  <c r="J86" i="5"/>
  <c r="G87" i="5"/>
  <c r="H87" i="5"/>
  <c r="I87" i="5"/>
  <c r="J87" i="5"/>
  <c r="G88" i="5"/>
  <c r="H88" i="5"/>
  <c r="I88" i="5"/>
  <c r="J88" i="5"/>
  <c r="G89" i="5"/>
  <c r="H89" i="5"/>
  <c r="I89" i="5"/>
  <c r="J89" i="5"/>
  <c r="G90" i="5"/>
  <c r="H90" i="5"/>
  <c r="I90" i="5"/>
  <c r="J90" i="5"/>
  <c r="G91" i="5"/>
  <c r="H91" i="5"/>
  <c r="I91" i="5"/>
  <c r="J91" i="5"/>
  <c r="G92" i="5"/>
  <c r="H92" i="5"/>
  <c r="I92" i="5"/>
  <c r="J92" i="5"/>
  <c r="G93" i="5"/>
  <c r="H93" i="5"/>
  <c r="I93" i="5"/>
  <c r="J93" i="5"/>
  <c r="G94" i="5"/>
  <c r="H94" i="5"/>
  <c r="I94" i="5"/>
  <c r="J94" i="5"/>
  <c r="G95" i="5"/>
  <c r="H95" i="5"/>
  <c r="I95" i="5"/>
  <c r="J95" i="5"/>
  <c r="G96" i="5"/>
  <c r="H96" i="5"/>
  <c r="I96" i="5"/>
  <c r="J96" i="5"/>
  <c r="G97" i="5"/>
  <c r="H97" i="5"/>
  <c r="I97" i="5"/>
  <c r="J97" i="5"/>
  <c r="G98" i="5"/>
  <c r="H98" i="5"/>
  <c r="I98" i="5"/>
  <c r="J98" i="5"/>
  <c r="J40" i="5" l="1"/>
  <c r="E9" i="5"/>
  <c r="O62" i="1"/>
  <c r="G14" i="5" s="1"/>
  <c r="O63" i="1"/>
  <c r="G15" i="5" s="1"/>
  <c r="O64" i="1"/>
  <c r="G16" i="5" s="1"/>
  <c r="O65" i="1"/>
  <c r="G17" i="5" s="1"/>
  <c r="O66" i="1"/>
  <c r="G18" i="5" s="1"/>
  <c r="O67" i="1"/>
  <c r="G19" i="5" s="1"/>
  <c r="O68" i="1"/>
  <c r="G20" i="5" s="1"/>
  <c r="O69" i="1"/>
  <c r="G21" i="5" s="1"/>
  <c r="O70" i="1"/>
  <c r="G22" i="5" s="1"/>
  <c r="O71" i="1"/>
  <c r="G23" i="5" s="1"/>
  <c r="O72" i="1"/>
  <c r="G24" i="5" s="1"/>
  <c r="O73" i="1"/>
  <c r="G25" i="5" s="1"/>
  <c r="O74" i="1"/>
  <c r="G26" i="5" s="1"/>
  <c r="I38" i="5" l="1"/>
  <c r="I37" i="5"/>
  <c r="I39" i="5"/>
  <c r="O61" i="1" l="1"/>
  <c r="G13" i="5" s="1"/>
  <c r="O60" i="1"/>
  <c r="G12" i="5" s="1"/>
  <c r="O59" i="1"/>
  <c r="G11" i="5" s="1"/>
  <c r="R95" i="5"/>
  <c r="S95" i="5"/>
  <c r="U95" i="5"/>
  <c r="V95" i="5"/>
  <c r="W95" i="5"/>
  <c r="R96" i="5"/>
  <c r="S96" i="5"/>
  <c r="U96" i="5"/>
  <c r="V96" i="5"/>
  <c r="W96" i="5"/>
  <c r="R97" i="5"/>
  <c r="S97" i="5"/>
  <c r="U97" i="5"/>
  <c r="V97" i="5"/>
  <c r="W97" i="5"/>
  <c r="R98" i="5"/>
  <c r="R79" i="5"/>
  <c r="S79" i="5"/>
  <c r="U79" i="5"/>
  <c r="V79" i="5"/>
  <c r="W79" i="5"/>
  <c r="R80" i="5"/>
  <c r="S80" i="5"/>
  <c r="U80" i="5"/>
  <c r="V80" i="5"/>
  <c r="W80" i="5"/>
  <c r="R81" i="5"/>
  <c r="S81" i="5"/>
  <c r="U81" i="5"/>
  <c r="V81" i="5"/>
  <c r="W81" i="5"/>
  <c r="R82" i="5"/>
  <c r="S82" i="5"/>
  <c r="U82" i="5"/>
  <c r="V82" i="5"/>
  <c r="W82" i="5"/>
  <c r="R83" i="5"/>
  <c r="S83" i="5"/>
  <c r="U83" i="5"/>
  <c r="V83" i="5"/>
  <c r="W83" i="5"/>
  <c r="R84" i="5"/>
  <c r="S84" i="5"/>
  <c r="U84" i="5"/>
  <c r="V84" i="5"/>
  <c r="W84" i="5"/>
  <c r="R85" i="5"/>
  <c r="S85" i="5"/>
  <c r="U85" i="5"/>
  <c r="V85" i="5"/>
  <c r="W85" i="5"/>
  <c r="R86" i="5"/>
  <c r="S86" i="5"/>
  <c r="U86" i="5"/>
  <c r="V86" i="5"/>
  <c r="W86" i="5"/>
  <c r="R87" i="5"/>
  <c r="S87" i="5"/>
  <c r="U87" i="5"/>
  <c r="V87" i="5"/>
  <c r="W87" i="5"/>
  <c r="R88" i="5"/>
  <c r="S88" i="5"/>
  <c r="U88" i="5"/>
  <c r="V88" i="5"/>
  <c r="W88" i="5"/>
  <c r="R89" i="5"/>
  <c r="S89" i="5"/>
  <c r="U89" i="5"/>
  <c r="V89" i="5"/>
  <c r="W89" i="5"/>
  <c r="R90" i="5"/>
  <c r="S90" i="5"/>
  <c r="U90" i="5"/>
  <c r="V90" i="5"/>
  <c r="W90" i="5"/>
  <c r="R91" i="5"/>
  <c r="S91" i="5"/>
  <c r="U91" i="5"/>
  <c r="V91" i="5"/>
  <c r="W91" i="5"/>
  <c r="R92" i="5"/>
  <c r="S92" i="5"/>
  <c r="U92" i="5"/>
  <c r="V92" i="5"/>
  <c r="W92" i="5"/>
  <c r="R93" i="5"/>
  <c r="S93" i="5"/>
  <c r="U93" i="5"/>
  <c r="V93" i="5"/>
  <c r="W93" i="5"/>
  <c r="R94" i="5"/>
  <c r="S94" i="5"/>
  <c r="U94" i="5"/>
  <c r="V94" i="5"/>
  <c r="W94" i="5"/>
  <c r="W98" i="5" l="1"/>
  <c r="U98" i="5" l="1"/>
  <c r="V41" i="5" l="1"/>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1" i="5"/>
  <c r="V72" i="5"/>
  <c r="V73" i="5"/>
  <c r="V74" i="5"/>
  <c r="V75" i="5"/>
  <c r="V76" i="5"/>
  <c r="V77" i="5"/>
  <c r="V78" i="5"/>
  <c r="K59" i="1" l="1"/>
  <c r="K60" i="1"/>
  <c r="K61" i="1"/>
  <c r="K62" i="1"/>
  <c r="K63" i="1"/>
  <c r="K64" i="1"/>
  <c r="K65" i="1"/>
  <c r="K66" i="1"/>
  <c r="K67" i="1"/>
  <c r="K68" i="1"/>
  <c r="K69" i="1"/>
  <c r="K70" i="1"/>
  <c r="K71" i="1"/>
  <c r="K72" i="1"/>
  <c r="K73" i="1"/>
  <c r="K74" i="1"/>
  <c r="D8" i="5"/>
  <c r="D10" i="5"/>
  <c r="D11" i="5"/>
  <c r="D12" i="5"/>
  <c r="D13" i="5"/>
  <c r="D14" i="5"/>
  <c r="D15" i="5"/>
  <c r="D16" i="5"/>
  <c r="D17" i="5"/>
  <c r="S17" i="5" s="1"/>
  <c r="D18" i="5"/>
  <c r="D19" i="5"/>
  <c r="D20" i="5"/>
  <c r="D21" i="5"/>
  <c r="D22" i="5"/>
  <c r="D23" i="5"/>
  <c r="D24" i="5"/>
  <c r="D25" i="5"/>
  <c r="D26" i="5"/>
  <c r="D27" i="5"/>
  <c r="D28" i="5"/>
  <c r="M26" i="5" l="1"/>
  <c r="L74" i="1" s="1"/>
  <c r="N26" i="5"/>
  <c r="O26" i="5"/>
  <c r="P74" i="1" s="1"/>
  <c r="P26" i="5"/>
  <c r="Q26" i="5"/>
  <c r="R26" i="5"/>
  <c r="S26" i="5"/>
  <c r="O13" i="5"/>
  <c r="P61" i="1" s="1"/>
  <c r="Q13" i="5"/>
  <c r="S13" i="5"/>
  <c r="P13" i="5"/>
  <c r="M13" i="5" s="1"/>
  <c r="L61" i="1" s="1"/>
  <c r="R13" i="5"/>
  <c r="N13" i="5" s="1"/>
  <c r="P11" i="5"/>
  <c r="Q11" i="5"/>
  <c r="S11" i="5"/>
  <c r="N11" i="5" s="1"/>
  <c r="R11" i="5"/>
  <c r="O11" i="5"/>
  <c r="P59" i="1" s="1"/>
  <c r="M20" i="5"/>
  <c r="L68" i="1" s="1"/>
  <c r="S20" i="5"/>
  <c r="N20" i="5"/>
  <c r="O20" i="5"/>
  <c r="P68" i="1" s="1"/>
  <c r="P20" i="5"/>
  <c r="R20" i="5"/>
  <c r="Q20" i="5"/>
  <c r="N25" i="5"/>
  <c r="S25" i="5"/>
  <c r="O25" i="5"/>
  <c r="P73" i="1" s="1"/>
  <c r="P25" i="5"/>
  <c r="Q25" i="5"/>
  <c r="M25" i="5"/>
  <c r="L73" i="1" s="1"/>
  <c r="R25" i="5"/>
  <c r="N24" i="5"/>
  <c r="R24" i="5"/>
  <c r="S24" i="5"/>
  <c r="M24" i="5"/>
  <c r="L72" i="1" s="1"/>
  <c r="O24" i="5"/>
  <c r="P72" i="1" s="1"/>
  <c r="P24" i="5"/>
  <c r="Q24" i="5"/>
  <c r="P23" i="5"/>
  <c r="M23" i="5"/>
  <c r="L71" i="1" s="1"/>
  <c r="Q23" i="5"/>
  <c r="R23" i="5"/>
  <c r="S23" i="5"/>
  <c r="N23" i="5"/>
  <c r="O23" i="5"/>
  <c r="P71" i="1" s="1"/>
  <c r="S22" i="5"/>
  <c r="M22" i="5"/>
  <c r="L70" i="1" s="1"/>
  <c r="N22" i="5"/>
  <c r="P22" i="5"/>
  <c r="Q22" i="5"/>
  <c r="R22" i="5"/>
  <c r="O22" i="5"/>
  <c r="P70" i="1" s="1"/>
  <c r="P10" i="5"/>
  <c r="M21" i="5"/>
  <c r="L69" i="1" s="1"/>
  <c r="N21" i="5"/>
  <c r="S21" i="5"/>
  <c r="P21" i="5"/>
  <c r="Q21" i="5"/>
  <c r="R21" i="5"/>
  <c r="O21" i="5"/>
  <c r="P69" i="1" s="1"/>
  <c r="O18" i="5"/>
  <c r="P66" i="1" s="1"/>
  <c r="S18" i="5"/>
  <c r="P18" i="5"/>
  <c r="Q18" i="5"/>
  <c r="R18" i="5"/>
  <c r="M18" i="5"/>
  <c r="L66" i="1" s="1"/>
  <c r="N18" i="5"/>
  <c r="R17" i="5"/>
  <c r="M17" i="5"/>
  <c r="L65" i="1" s="1"/>
  <c r="Q17" i="5"/>
  <c r="N17" i="5"/>
  <c r="O17" i="5"/>
  <c r="P65" i="1" s="1"/>
  <c r="P17" i="5"/>
  <c r="S14" i="5"/>
  <c r="N14" i="5"/>
  <c r="M14" i="5"/>
  <c r="L62" i="1" s="1"/>
  <c r="P14" i="5"/>
  <c r="Q14" i="5"/>
  <c r="R14" i="5"/>
  <c r="O14" i="5"/>
  <c r="P62" i="1" s="1"/>
  <c r="O12" i="5"/>
  <c r="P60" i="1" s="1"/>
  <c r="P12" i="5"/>
  <c r="M12" i="5" s="1"/>
  <c r="L60" i="1" s="1"/>
  <c r="Q12" i="5"/>
  <c r="R12" i="5"/>
  <c r="N12" i="5" s="1"/>
  <c r="S12" i="5"/>
  <c r="Q28" i="5"/>
  <c r="R28" i="5"/>
  <c r="S28" i="5"/>
  <c r="P28" i="5"/>
  <c r="Q16" i="5"/>
  <c r="M16" i="5"/>
  <c r="L64" i="1" s="1"/>
  <c r="N16" i="5"/>
  <c r="R16" i="5"/>
  <c r="S16" i="5"/>
  <c r="O16" i="5"/>
  <c r="P64" i="1" s="1"/>
  <c r="P16" i="5"/>
  <c r="P19" i="5"/>
  <c r="Q19" i="5"/>
  <c r="M19" i="5"/>
  <c r="L67" i="1" s="1"/>
  <c r="O19" i="5"/>
  <c r="P67" i="1" s="1"/>
  <c r="R19" i="5"/>
  <c r="S19" i="5"/>
  <c r="N19" i="5"/>
  <c r="P27" i="5"/>
  <c r="Q27" i="5"/>
  <c r="R27" i="5"/>
  <c r="S27" i="5"/>
  <c r="P15" i="5"/>
  <c r="Q15" i="5"/>
  <c r="M15" i="5"/>
  <c r="L63" i="1" s="1"/>
  <c r="N15" i="5"/>
  <c r="O15" i="5"/>
  <c r="P63" i="1" s="1"/>
  <c r="S15" i="5"/>
  <c r="R15" i="5"/>
  <c r="P9" i="5"/>
  <c r="E16" i="5"/>
  <c r="E17" i="5"/>
  <c r="E25" i="5"/>
  <c r="E21" i="5"/>
  <c r="E28" i="5"/>
  <c r="E24" i="5"/>
  <c r="E20" i="5"/>
  <c r="E27" i="5"/>
  <c r="E23" i="5"/>
  <c r="E19" i="5"/>
  <c r="E15" i="5"/>
  <c r="E26" i="5"/>
  <c r="E22" i="5"/>
  <c r="E18" i="5"/>
  <c r="E8" i="5"/>
  <c r="E10" i="5"/>
  <c r="E11" i="5"/>
  <c r="E12" i="5"/>
  <c r="E13" i="5"/>
  <c r="E14" i="5"/>
  <c r="M28" i="5" l="1"/>
  <c r="L76" i="1" s="1"/>
  <c r="N28" i="5"/>
  <c r="N27" i="5"/>
  <c r="M27" i="5"/>
  <c r="L75" i="1" s="1"/>
  <c r="M11" i="5"/>
  <c r="L59" i="1" s="1"/>
  <c r="R41" i="5" l="1"/>
  <c r="W41" i="5" s="1"/>
  <c r="S41" i="5" l="1"/>
  <c r="U41" i="5"/>
  <c r="T38" i="5"/>
  <c r="W38" i="5"/>
  <c r="U56" i="1"/>
  <c r="K56" i="1"/>
  <c r="X38" i="5" l="1"/>
  <c r="U58" i="1" l="1"/>
  <c r="U59" i="1"/>
  <c r="U60" i="1"/>
  <c r="U61" i="1"/>
  <c r="U62" i="1"/>
  <c r="U63" i="1"/>
  <c r="U64" i="1"/>
  <c r="U65" i="1"/>
  <c r="U66" i="1"/>
  <c r="U67" i="1"/>
  <c r="U68" i="1"/>
  <c r="U69" i="1"/>
  <c r="U70" i="1"/>
  <c r="U71" i="1"/>
  <c r="U72" i="1"/>
  <c r="U73" i="1"/>
  <c r="U74" i="1"/>
  <c r="U75" i="1"/>
  <c r="U76" i="1"/>
  <c r="U57" i="1"/>
  <c r="K55" i="1"/>
  <c r="C42" i="1"/>
  <c r="R59" i="5" l="1"/>
  <c r="R60" i="5"/>
  <c r="S60" i="5"/>
  <c r="U60" i="5"/>
  <c r="W60" i="5"/>
  <c r="R61" i="5"/>
  <c r="S61" i="5"/>
  <c r="U61" i="5"/>
  <c r="W61" i="5"/>
  <c r="R62" i="5"/>
  <c r="S62" i="5"/>
  <c r="U62" i="5"/>
  <c r="W62" i="5"/>
  <c r="R63" i="5"/>
  <c r="S63" i="5"/>
  <c r="U63" i="5"/>
  <c r="W63" i="5"/>
  <c r="R64" i="5"/>
  <c r="S64" i="5"/>
  <c r="U64" i="5"/>
  <c r="W64" i="5"/>
  <c r="R65" i="5"/>
  <c r="S65" i="5"/>
  <c r="U65" i="5"/>
  <c r="W65" i="5"/>
  <c r="R66" i="5"/>
  <c r="S66" i="5"/>
  <c r="U66" i="5"/>
  <c r="W66" i="5"/>
  <c r="R67" i="5"/>
  <c r="S67" i="5"/>
  <c r="U67" i="5"/>
  <c r="W67" i="5"/>
  <c r="R68" i="5"/>
  <c r="S68" i="5"/>
  <c r="U68" i="5"/>
  <c r="W68" i="5"/>
  <c r="R69" i="5"/>
  <c r="S69" i="5"/>
  <c r="U69" i="5"/>
  <c r="W69" i="5"/>
  <c r="R70" i="5"/>
  <c r="V70" i="5" s="1"/>
  <c r="R71" i="5"/>
  <c r="S71" i="5"/>
  <c r="U71" i="5"/>
  <c r="W71" i="5"/>
  <c r="R72" i="5"/>
  <c r="S72" i="5"/>
  <c r="U72" i="5"/>
  <c r="W72" i="5"/>
  <c r="R73" i="5"/>
  <c r="S73" i="5"/>
  <c r="U73" i="5"/>
  <c r="W73" i="5"/>
  <c r="R74" i="5"/>
  <c r="S74" i="5"/>
  <c r="U74" i="5"/>
  <c r="W74" i="5"/>
  <c r="R75" i="5"/>
  <c r="S75" i="5"/>
  <c r="U75" i="5"/>
  <c r="W75" i="5"/>
  <c r="R76" i="5"/>
  <c r="S76" i="5"/>
  <c r="U76" i="5"/>
  <c r="W76" i="5"/>
  <c r="R77" i="5"/>
  <c r="S77" i="5"/>
  <c r="U77" i="5"/>
  <c r="W77" i="5"/>
  <c r="R78" i="5"/>
  <c r="S78" i="5"/>
  <c r="U78" i="5"/>
  <c r="W78" i="5"/>
  <c r="W70" i="5" l="1"/>
  <c r="S70" i="5"/>
  <c r="U70" i="5"/>
  <c r="W59" i="5"/>
  <c r="S59" i="5"/>
  <c r="R10" i="5" l="1"/>
  <c r="U59" i="5"/>
  <c r="U42" i="5"/>
  <c r="U43" i="5"/>
  <c r="U44" i="5"/>
  <c r="U45" i="5"/>
  <c r="U46" i="5"/>
  <c r="U47" i="5"/>
  <c r="U48" i="5"/>
  <c r="U49" i="5"/>
  <c r="U51" i="5"/>
  <c r="U52" i="5"/>
  <c r="U53" i="5"/>
  <c r="U54" i="5"/>
  <c r="U55" i="5"/>
  <c r="U56" i="5"/>
  <c r="U57" i="5"/>
  <c r="U58" i="5"/>
  <c r="W42" i="5"/>
  <c r="W43" i="5"/>
  <c r="W44" i="5"/>
  <c r="W45" i="5"/>
  <c r="W46" i="5"/>
  <c r="W47" i="5"/>
  <c r="W48" i="5"/>
  <c r="W49" i="5"/>
  <c r="W51" i="5"/>
  <c r="W52" i="5"/>
  <c r="W53" i="5"/>
  <c r="W54" i="5"/>
  <c r="W55" i="5"/>
  <c r="W56" i="5"/>
  <c r="W57" i="5"/>
  <c r="W58" i="5"/>
  <c r="T37" i="5"/>
  <c r="W37" i="5"/>
  <c r="S52" i="5" l="1"/>
  <c r="T39" i="5"/>
  <c r="Q9" i="5" s="1"/>
  <c r="S42" i="5"/>
  <c r="S43" i="5"/>
  <c r="S44" i="5"/>
  <c r="S45" i="5"/>
  <c r="S46" i="5"/>
  <c r="S47" i="5"/>
  <c r="S48" i="5"/>
  <c r="S49" i="5"/>
  <c r="S51" i="5"/>
  <c r="S53" i="5"/>
  <c r="S54" i="5"/>
  <c r="S55" i="5"/>
  <c r="S56" i="5"/>
  <c r="S57" i="5"/>
  <c r="S58" i="5"/>
  <c r="X37" i="5"/>
  <c r="M9" i="5" l="1"/>
  <c r="L57" i="1" s="1"/>
  <c r="Q8" i="5"/>
  <c r="R42" i="5"/>
  <c r="R43" i="5"/>
  <c r="R44" i="5"/>
  <c r="R45" i="5"/>
  <c r="R46" i="5"/>
  <c r="R47" i="5"/>
  <c r="R48" i="5"/>
  <c r="R49" i="5"/>
  <c r="R50" i="5"/>
  <c r="R51" i="5"/>
  <c r="R52" i="5"/>
  <c r="R53" i="5"/>
  <c r="R54" i="5"/>
  <c r="R55" i="5"/>
  <c r="R56" i="5"/>
  <c r="R57" i="5"/>
  <c r="R58" i="5"/>
  <c r="D7" i="5"/>
  <c r="G39" i="5"/>
  <c r="H39" i="5" s="1"/>
  <c r="J39" i="5" s="1"/>
  <c r="AA46" i="5" l="1"/>
  <c r="AA58" i="5"/>
  <c r="AA70" i="5"/>
  <c r="AA82" i="5"/>
  <c r="AA94" i="5"/>
  <c r="AA54" i="5"/>
  <c r="AA57" i="5"/>
  <c r="AA47" i="5"/>
  <c r="AA59" i="5"/>
  <c r="AA71" i="5"/>
  <c r="AA83" i="5"/>
  <c r="AA95" i="5"/>
  <c r="AA78" i="5"/>
  <c r="AA81" i="5"/>
  <c r="AA37" i="5"/>
  <c r="AA48" i="5"/>
  <c r="AA60" i="5"/>
  <c r="AA72" i="5"/>
  <c r="AA84" i="5"/>
  <c r="AA96" i="5"/>
  <c r="AA90" i="5"/>
  <c r="AA93" i="5"/>
  <c r="Z38" i="5"/>
  <c r="AA49" i="5"/>
  <c r="AA61" i="5"/>
  <c r="AA73" i="5"/>
  <c r="AA85" i="5"/>
  <c r="AA97" i="5"/>
  <c r="AA68" i="5"/>
  <c r="AA38" i="5"/>
  <c r="AA62" i="5"/>
  <c r="AA74" i="5"/>
  <c r="AA86" i="5"/>
  <c r="AA98" i="5"/>
  <c r="AA42" i="5"/>
  <c r="AA45" i="5"/>
  <c r="AA51" i="5"/>
  <c r="AA63" i="5"/>
  <c r="AA75" i="5"/>
  <c r="AA87" i="5"/>
  <c r="AA80" i="5"/>
  <c r="AA52" i="5"/>
  <c r="AA64" i="5"/>
  <c r="AA76" i="5"/>
  <c r="AA88" i="5"/>
  <c r="AA66" i="5"/>
  <c r="AA69" i="5"/>
  <c r="AA41" i="5"/>
  <c r="AA53" i="5"/>
  <c r="AA65" i="5"/>
  <c r="AA77" i="5"/>
  <c r="AA89" i="5"/>
  <c r="AA56" i="5"/>
  <c r="AA43" i="5"/>
  <c r="AA55" i="5"/>
  <c r="AA67" i="5"/>
  <c r="AA79" i="5"/>
  <c r="AA91" i="5"/>
  <c r="AA44" i="5"/>
  <c r="AA92" i="5"/>
  <c r="Z37" i="5"/>
  <c r="O7" i="5" s="1"/>
  <c r="Z95" i="5"/>
  <c r="Z94" i="5"/>
  <c r="Z96" i="5"/>
  <c r="Z79" i="5"/>
  <c r="Z88" i="5"/>
  <c r="Z93" i="5"/>
  <c r="Z90" i="5"/>
  <c r="Z91" i="5"/>
  <c r="Z97" i="5"/>
  <c r="Z84" i="5"/>
  <c r="Z80" i="5"/>
  <c r="Z82" i="5"/>
  <c r="Z92" i="5"/>
  <c r="Z89" i="5"/>
  <c r="Z86" i="5"/>
  <c r="Z87" i="5"/>
  <c r="Z85" i="5"/>
  <c r="Z81" i="5"/>
  <c r="Z83" i="5"/>
  <c r="Z98" i="5"/>
  <c r="Z41" i="5"/>
  <c r="Z78" i="5"/>
  <c r="Z72" i="5"/>
  <c r="Z65" i="5"/>
  <c r="Z61" i="5"/>
  <c r="Z77" i="5"/>
  <c r="Z67" i="5"/>
  <c r="Z69" i="5"/>
  <c r="Z64" i="5"/>
  <c r="Z60" i="5"/>
  <c r="Z74" i="5"/>
  <c r="Z73" i="5"/>
  <c r="Z66" i="5"/>
  <c r="Z62" i="5"/>
  <c r="Z71" i="5"/>
  <c r="Z75" i="5"/>
  <c r="Z76" i="5"/>
  <c r="Z68" i="5"/>
  <c r="Z63" i="5"/>
  <c r="Z70" i="5"/>
  <c r="Z47" i="5"/>
  <c r="Z46" i="5"/>
  <c r="Z54" i="5"/>
  <c r="Z52" i="5"/>
  <c r="Z44" i="5"/>
  <c r="Z51" i="5"/>
  <c r="Z59" i="5"/>
  <c r="Z43" i="5"/>
  <c r="Z42" i="5"/>
  <c r="Z49" i="5"/>
  <c r="Z57" i="5"/>
  <c r="Z58" i="5"/>
  <c r="Z48" i="5"/>
  <c r="Z55" i="5"/>
  <c r="Z56" i="5"/>
  <c r="Z45" i="5"/>
  <c r="Z53" i="5"/>
  <c r="G37" i="5"/>
  <c r="H37" i="5" s="1"/>
  <c r="J37" i="5" s="1"/>
  <c r="P7" i="5" s="1"/>
  <c r="G38" i="5"/>
  <c r="H38" i="5" s="1"/>
  <c r="J38" i="5" s="1"/>
  <c r="P8" i="5" s="1"/>
  <c r="M8" i="5" s="1"/>
  <c r="L56" i="1" s="1"/>
  <c r="Q7" i="5"/>
  <c r="W50" i="5"/>
  <c r="S50" i="5"/>
  <c r="T40" i="5"/>
  <c r="Q10" i="5" s="1"/>
  <c r="M10" i="5" s="1"/>
  <c r="L58" i="1" s="1"/>
  <c r="E7" i="5"/>
  <c r="Q55" i="1" l="1"/>
  <c r="P55" i="1"/>
  <c r="M7" i="5"/>
  <c r="L55" i="1" s="1"/>
  <c r="U50" i="5"/>
  <c r="R55" i="1" l="1"/>
  <c r="Z50" i="5"/>
  <c r="AA50" i="5"/>
  <c r="U55" i="1"/>
  <c r="W40" i="5" l="1"/>
  <c r="X40" i="5" l="1"/>
  <c r="S10" i="5" s="1"/>
  <c r="N10" i="5" s="1"/>
  <c r="U40" i="5"/>
  <c r="Z40" i="5" s="1"/>
  <c r="AA40" i="5"/>
  <c r="O28" i="5" l="1"/>
  <c r="P76" i="1" l="1"/>
  <c r="Q76" i="1"/>
  <c r="R76" i="1" s="1"/>
  <c r="W39" i="5"/>
  <c r="S7" i="5"/>
  <c r="O8" i="5"/>
  <c r="Q56" i="1" s="1"/>
  <c r="S8" i="5"/>
  <c r="X39" i="5" l="1"/>
  <c r="S9" i="5" s="1"/>
  <c r="U39" i="5"/>
  <c r="O27" i="5"/>
  <c r="P56" i="1"/>
  <c r="R56" i="1" s="1"/>
  <c r="AA39" i="5" l="1"/>
  <c r="Z39" i="5"/>
  <c r="P75" i="1"/>
  <c r="Q75" i="1"/>
  <c r="R75" i="1" s="1"/>
  <c r="R7" i="5"/>
  <c r="N7" i="5" s="1"/>
  <c r="O10" i="5" l="1"/>
  <c r="O9" i="5"/>
  <c r="R8" i="5"/>
  <c r="N8" i="5" s="1"/>
  <c r="R57" i="1" l="1"/>
  <c r="P58" i="1"/>
  <c r="Q58" i="1"/>
  <c r="R58" i="1" s="1"/>
  <c r="R9" i="5"/>
  <c r="N9" i="5" s="1"/>
</calcChain>
</file>

<file path=xl/sharedStrings.xml><?xml version="1.0" encoding="utf-8"?>
<sst xmlns="http://schemas.openxmlformats.org/spreadsheetml/2006/main" count="4422" uniqueCount="2896">
  <si>
    <t>A</t>
  </si>
  <si>
    <t>OPERATOR</t>
  </si>
  <si>
    <t>Company details</t>
  </si>
  <si>
    <t>A.01</t>
  </si>
  <si>
    <t>A.02</t>
  </si>
  <si>
    <t>A.03</t>
  </si>
  <si>
    <t>A.04</t>
  </si>
  <si>
    <t>A.05</t>
  </si>
  <si>
    <t>A.06</t>
  </si>
  <si>
    <t>Contact person</t>
  </si>
  <si>
    <t>A.07</t>
  </si>
  <si>
    <t>A.08</t>
  </si>
  <si>
    <t>A.09</t>
  </si>
  <si>
    <t>B</t>
  </si>
  <si>
    <t>RESPONDING COMPANY</t>
  </si>
  <si>
    <t>B.01</t>
  </si>
  <si>
    <t>B.02</t>
  </si>
  <si>
    <t>B.03</t>
  </si>
  <si>
    <t>B.04</t>
  </si>
  <si>
    <t>B.05</t>
  </si>
  <si>
    <t>B.06</t>
  </si>
  <si>
    <t>B.07</t>
  </si>
  <si>
    <t>B.08</t>
  </si>
  <si>
    <t>B.09</t>
  </si>
  <si>
    <t>C</t>
  </si>
  <si>
    <t>C.01</t>
  </si>
  <si>
    <t>C.02</t>
  </si>
  <si>
    <t>D</t>
  </si>
  <si>
    <t>D.01</t>
  </si>
  <si>
    <t>Line number</t>
  </si>
  <si>
    <t>Source of electricity</t>
  </si>
  <si>
    <t>Example</t>
  </si>
  <si>
    <t>TH</t>
  </si>
  <si>
    <t>Start</t>
  </si>
  <si>
    <t>End</t>
  </si>
  <si>
    <t>AD</t>
  </si>
  <si>
    <t>Andorra</t>
  </si>
  <si>
    <t>AE</t>
  </si>
  <si>
    <t>United Arab Emirates</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</si>
  <si>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</si>
  <si>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</si>
  <si>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</si>
  <si>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</si>
  <si>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</si>
  <si>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</si>
  <si>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</si>
  <si>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</si>
  <si>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</si>
  <si>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</si>
  <si>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</si>
  <si>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</si>
  <si>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</si>
  <si>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</si>
  <si>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</si>
  <si>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</si>
  <si>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</si>
  <si>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</si>
  <si>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</si>
  <si>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</si>
  <si>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</si>
  <si>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</si>
  <si>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</si>
  <si>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</si>
  <si>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</si>
  <si>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</si>
  <si>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</si>
  <si>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</si>
  <si>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</si>
  <si>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</si>
  <si>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</si>
  <si>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</si>
  <si>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</si>
  <si>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</si>
  <si>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</si>
  <si>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</si>
  <si>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</si>
  <si>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</si>
  <si>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</si>
  <si>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</si>
  <si>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</si>
  <si>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</si>
  <si>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</si>
  <si>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</si>
  <si>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</si>
  <si>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Bolivia, Plurinational 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</si>
  <si>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</si>
  <si>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</si>
  <si>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</si>
  <si>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</si>
  <si>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</si>
  <si>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</si>
  <si>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</si>
  <si>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</si>
  <si>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</si>
  <si>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</si>
  <si>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</si>
  <si>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</si>
  <si>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</si>
  <si>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</si>
  <si>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</si>
  <si>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</si>
  <si>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</si>
  <si>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</si>
  <si>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</si>
  <si>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Islands (or Keeling Islands)</t>
  </si>
  <si>
    <t>CD</t>
  </si>
  <si>
    <t>Congo, Democratic Republic of</t>
  </si>
  <si>
    <t>CF</t>
  </si>
  <si>
    <t>Central African Republic</t>
  </si>
  <si>
    <t>CG</t>
  </si>
  <si>
    <t>Congo</t>
  </si>
  <si>
    <t>CI</t>
  </si>
  <si>
    <t>Côte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</si>
  <si>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</si>
  <si>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</si>
  <si>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</si>
  <si>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</si>
  <si>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</si>
  <si>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</si>
  <si>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</si>
  <si>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</si>
  <si>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</si>
  <si>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</si>
  <si>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</si>
  <si>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</si>
  <si>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</si>
  <si>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</si>
  <si>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</si>
  <si>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</si>
  <si>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</si>
  <si>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</si>
  <si>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</si>
  <si>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</si>
  <si>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DJ</t>
  </si>
  <si>
    <t>Djibouti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</si>
  <si>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</si>
  <si>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</si>
  <si>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</si>
  <si>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</si>
  <si>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</si>
  <si>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</si>
  <si>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</si>
  <si>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</si>
  <si>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</si>
  <si>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</si>
  <si>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</si>
  <si>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</si>
  <si>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</si>
  <si>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</si>
  <si>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</si>
  <si>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</si>
  <si>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</si>
  <si>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</si>
  <si>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</si>
  <si>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</si>
  <si>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</si>
  <si>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</si>
  <si>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</si>
  <si>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</si>
  <si>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</si>
  <si>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</si>
  <si>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</si>
  <si>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United Kingdom</t>
  </si>
  <si>
    <t>GD</t>
  </si>
  <si>
    <t>Grenada</t>
  </si>
  <si>
    <t>GE</t>
  </si>
  <si>
    <t>Georgia</t>
  </si>
  <si>
    <t>GG</t>
  </si>
  <si>
    <t>Guernsey</t>
  </si>
  <si>
    <t>GH</t>
  </si>
  <si>
    <t>Ghana</t>
  </si>
  <si>
    <t>GI</t>
  </si>
  <si>
    <t>Gibraltar</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</si>
  <si>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</si>
  <si>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</si>
  <si>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</si>
  <si>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</si>
  <si>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</si>
  <si>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</si>
  <si>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</si>
  <si>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</si>
  <si>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</si>
  <si>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</si>
  <si>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</si>
  <si>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</si>
  <si>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</si>
  <si>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</si>
  <si>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</si>
  <si>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</si>
  <si>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</si>
  <si>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</si>
  <si>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</si>
  <si>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</si>
  <si>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</si>
  <si>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</si>
  <si>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</si>
  <si>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</si>
  <si>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</si>
  <si>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</si>
  <si>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</si>
  <si>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</si>
  <si>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</si>
  <si>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</si>
  <si>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</si>
  <si>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</si>
  <si>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</si>
  <si>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</si>
  <si>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</si>
  <si>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t>
  </si>
  <si>
    <t>IQ</t>
  </si>
  <si>
    <t>Iraq</t>
  </si>
  <si>
    <t>IR</t>
  </si>
  <si>
    <t>Iran, Islamic Republic of</t>
  </si>
  <si>
    <t>JE</t>
  </si>
  <si>
    <t>Jersey</t>
  </si>
  <si>
    <t>JM</t>
  </si>
  <si>
    <t>Jamaica</t>
  </si>
  <si>
    <t>JO</t>
  </si>
  <si>
    <t>Jordan</t>
  </si>
  <si>
    <t>JP</t>
  </si>
  <si>
    <t>Japan</t>
  </si>
  <si>
    <t>KE</t>
  </si>
  <si>
    <t>Kenya</t>
  </si>
  <si>
    <t>KG</t>
  </si>
  <si>
    <t>Kyrgyz, Republic</t>
  </si>
  <si>
    <t>KH</t>
  </si>
  <si>
    <t>Cambodia</t>
  </si>
  <si>
    <t>KI</t>
  </si>
  <si>
    <t>Kiribati</t>
  </si>
  <si>
    <t>KM</t>
  </si>
  <si>
    <t>Comoros</t>
  </si>
  <si>
    <t>KN</t>
  </si>
  <si>
    <t>St Kitts and Nevis</t>
  </si>
  <si>
    <t>KP</t>
  </si>
  <si>
    <t>Korea, Democratic People’s Republ</t>
  </si>
  <si>
    <t>KR</t>
  </si>
  <si>
    <t>Korea, Republic of</t>
  </si>
  <si>
    <t>KW</t>
  </si>
  <si>
    <t>Kuwait</t>
  </si>
  <si>
    <t>KY</t>
  </si>
  <si>
    <t>Cayman Islands</t>
  </si>
  <si>
    <t>KZ</t>
  </si>
  <si>
    <t>Kazakhstan</t>
  </si>
  <si>
    <t>LA</t>
  </si>
  <si>
    <t>Lao People’s Democratic Republic</t>
  </si>
  <si>
    <t>LB</t>
  </si>
  <si>
    <t>Lebanon</t>
  </si>
  <si>
    <t>LC</t>
  </si>
  <si>
    <t>St Lucia</t>
  </si>
  <si>
    <t>LK</t>
  </si>
  <si>
    <t>Sri Lanka</t>
  </si>
  <si>
    <t>LR</t>
  </si>
  <si>
    <t>Liberia</t>
  </si>
  <si>
    <t>LS</t>
  </si>
  <si>
    <t>Lesotho</t>
  </si>
  <si>
    <t>LY</t>
  </si>
  <si>
    <t>Libya</t>
  </si>
  <si>
    <t>MA</t>
  </si>
  <si>
    <t>Morocco</t>
  </si>
  <si>
    <t>MD</t>
  </si>
  <si>
    <t>Moldova, Republic of</t>
  </si>
  <si>
    <t>ME</t>
  </si>
  <si>
    <t>Montenegro</t>
  </si>
  <si>
    <t>MG</t>
  </si>
  <si>
    <t>Madagascar</t>
  </si>
  <si>
    <t>MH</t>
  </si>
  <si>
    <t>Marshall Islands</t>
  </si>
  <si>
    <t>MK</t>
  </si>
  <si>
    <t>North Macedonia</t>
  </si>
  <si>
    <t>ML</t>
  </si>
  <si>
    <t>Mali</t>
  </si>
  <si>
    <t>MM</t>
  </si>
  <si>
    <t>Myanmar</t>
  </si>
  <si>
    <t>MN</t>
  </si>
  <si>
    <t>Mongolia</t>
  </si>
  <si>
    <t>MO</t>
  </si>
  <si>
    <t>Macao</t>
  </si>
  <si>
    <t>MP</t>
  </si>
  <si>
    <t>Northern Mariana Islands</t>
  </si>
  <si>
    <t>MR</t>
  </si>
  <si>
    <t>Mauritania</t>
  </si>
  <si>
    <t>MS</t>
  </si>
  <si>
    <t>Montserrat</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</si>
  <si>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</si>
  <si>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</si>
  <si>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</si>
  <si>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</si>
  <si>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</si>
  <si>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</si>
  <si>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</si>
  <si>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</si>
  <si>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</si>
  <si>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</si>
  <si>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</si>
  <si>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</si>
  <si>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</si>
  <si>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</si>
  <si>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</si>
  <si>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</si>
  <si>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</si>
  <si>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</si>
  <si>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</si>
  <si>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</si>
  <si>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</si>
  <si>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</si>
  <si>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</si>
  <si>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</si>
  <si>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</si>
  <si>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</si>
  <si>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</si>
  <si>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</si>
  <si>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</si>
  <si>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</si>
  <si>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</si>
  <si>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</si>
  <si>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</si>
  <si>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</si>
  <si>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</si>
  <si>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</si>
  <si>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</si>
  <si>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</si>
  <si>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</si>
  <si>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</si>
  <si>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</si>
  <si>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</si>
  <si>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</si>
  <si>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</si>
  <si>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</si>
  <si>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</si>
  <si>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</si>
  <si>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</si>
  <si>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</si>
  <si>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</si>
  <si>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</si>
  <si>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</si>
  <si>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</si>
  <si>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Occupied Palestinian Territory</t>
  </si>
  <si>
    <t>PW</t>
  </si>
  <si>
    <t>Palau</t>
  </si>
  <si>
    <t>PY</t>
  </si>
  <si>
    <t>Paraguay</t>
  </si>
  <si>
    <t>QA</t>
  </si>
  <si>
    <t>Qatar</t>
  </si>
  <si>
    <t>QP</t>
  </si>
  <si>
    <t>High seas</t>
  </si>
  <si>
    <t>QQ</t>
  </si>
  <si>
    <t>Stores and provisions</t>
  </si>
  <si>
    <t>QR</t>
  </si>
  <si>
    <t>Stores and provisions intra-Comm</t>
  </si>
  <si>
    <t>QS</t>
  </si>
  <si>
    <t>Stores and provisions 3rd countries</t>
  </si>
  <si>
    <t>QU</t>
  </si>
  <si>
    <t>Countries not specified</t>
  </si>
  <si>
    <t>QV</t>
  </si>
  <si>
    <t>Countries not spec intra-Comm</t>
  </si>
  <si>
    <t>QW</t>
  </si>
  <si>
    <t>Countries not spec 3rd countries</t>
  </si>
  <si>
    <t>QX</t>
  </si>
  <si>
    <t>Countries not spec com/mil reasons</t>
  </si>
  <si>
    <t>QY</t>
  </si>
  <si>
    <t>Countries n/s com/mil intra-Comm</t>
  </si>
  <si>
    <t>QZ</t>
  </si>
  <si>
    <t>Countries n/s com/mil 3rd countries</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</si>
  <si>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</si>
  <si>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</si>
  <si>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</si>
  <si>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</si>
  <si>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</si>
  <si>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</si>
  <si>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</si>
  <si>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</si>
  <si>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</si>
  <si>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</si>
  <si>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</si>
  <si>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</si>
  <si>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</si>
  <si>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</si>
  <si>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</si>
  <si>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</si>
  <si>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</si>
  <si>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t>
  </si>
  <si>
    <t>SJ</t>
  </si>
  <si>
    <t>Svalbard and Jan Mayen Islands</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</si>
  <si>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</si>
  <si>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</si>
  <si>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</si>
  <si>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</si>
  <si>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</si>
  <si>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</si>
  <si>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</si>
  <si>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</si>
  <si>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</si>
  <si>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</si>
  <si>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</si>
  <si>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</si>
  <si>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</si>
  <si>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</si>
  <si>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</si>
  <si>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</si>
  <si>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</si>
  <si>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</si>
  <si>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</si>
  <si>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</si>
  <si>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</si>
  <si>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 xml:space="preserve">Kingdom of Eswatini </t>
  </si>
  <si>
    <t>TC</t>
  </si>
  <si>
    <t>Turks and Caicos Islands</t>
  </si>
  <si>
    <t>TD</t>
  </si>
  <si>
    <t>Chad</t>
  </si>
  <si>
    <t>TF</t>
  </si>
  <si>
    <t>French Southern Territories</t>
  </si>
  <si>
    <t>TG</t>
  </si>
  <si>
    <t>Togo</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</si>
  <si>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</si>
  <si>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</si>
  <si>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</si>
  <si>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</si>
  <si>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</si>
  <si>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</si>
  <si>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</si>
  <si>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</si>
  <si>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</si>
  <si>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</si>
  <si>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</si>
  <si>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</si>
  <si>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</si>
  <si>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</si>
  <si>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</si>
  <si>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</si>
  <si>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</si>
  <si>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</si>
  <si>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</si>
  <si>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</si>
  <si>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Taiwan</t>
  </si>
  <si>
    <t>TZ</t>
  </si>
  <si>
    <t>Tanzania, United Republic of</t>
  </si>
  <si>
    <t>UA</t>
  </si>
  <si>
    <t>Ukraine</t>
  </si>
  <si>
    <t>UG</t>
  </si>
  <si>
    <t>Uganda</t>
  </si>
  <si>
    <t>UM</t>
  </si>
  <si>
    <t>United States Minor Outlying Island</t>
  </si>
  <si>
    <t>US</t>
  </si>
  <si>
    <t>United States</t>
  </si>
  <si>
    <t>UY</t>
  </si>
  <si>
    <t>Uruguay</t>
  </si>
  <si>
    <t>UZ</t>
  </si>
  <si>
    <t>Uzbekistan</t>
  </si>
  <si>
    <t>VA</t>
  </si>
  <si>
    <t>Vatican City</t>
  </si>
  <si>
    <t>VC</t>
  </si>
  <si>
    <t>St Vincent</t>
  </si>
  <si>
    <t>VE</t>
  </si>
  <si>
    <t>Venezuela</t>
  </si>
  <si>
    <t>VG</t>
  </si>
  <si>
    <t>British Virgin Islands</t>
  </si>
  <si>
    <t>VI</t>
  </si>
  <si>
    <t>US Virgin Islands</t>
  </si>
  <si>
    <t>VN</t>
  </si>
  <si>
    <t>Vietnam</t>
  </si>
  <si>
    <t>VU</t>
  </si>
  <si>
    <t>Vanuatu</t>
  </si>
  <si>
    <t>WF</t>
  </si>
  <si>
    <t>Wallis and Futuna Islands</t>
  </si>
  <si>
    <t>WS</t>
  </si>
  <si>
    <t>Samoa</t>
  </si>
  <si>
    <t>XC</t>
  </si>
  <si>
    <t>Ceuta</t>
  </si>
  <si>
    <t>XK</t>
  </si>
  <si>
    <t>Kosovo</t>
  </si>
  <si>
    <t>XL</t>
  </si>
  <si>
    <t>Melilla</t>
  </si>
  <si>
    <t>YE</t>
  </si>
  <si>
    <t>Yemen</t>
  </si>
  <si>
    <t>ZA</t>
  </si>
  <si>
    <t>South Africa</t>
  </si>
  <si>
    <t>ZM</t>
  </si>
  <si>
    <t>Zambia</t>
  </si>
  <si>
    <t>ZW</t>
  </si>
  <si>
    <t>Zimbabwe</t>
  </si>
  <si>
    <t>ISO 3166-1 Alpha-2</t>
  </si>
  <si>
    <t>Description</t>
  </si>
  <si>
    <t>Name</t>
  </si>
  <si>
    <t>Street</t>
  </si>
  <si>
    <t>Post code</t>
  </si>
  <si>
    <t>Post box</t>
  </si>
  <si>
    <t>City</t>
  </si>
  <si>
    <t>Country</t>
  </si>
  <si>
    <t xml:space="preserve">INSTALLATION INFORMATION  </t>
  </si>
  <si>
    <r>
      <t xml:space="preserve">Installation name
</t>
    </r>
    <r>
      <rPr>
        <sz val="8"/>
        <color theme="1"/>
        <rFont val="Arial"/>
        <family val="2"/>
      </rPr>
      <t>max. 265 characters</t>
    </r>
  </si>
  <si>
    <r>
      <t xml:space="preserve">Country of establishment
</t>
    </r>
    <r>
      <rPr>
        <sz val="8"/>
        <color theme="1"/>
        <rFont val="Arial"/>
        <family val="2"/>
      </rPr>
      <t>Choose from drop-down</t>
    </r>
  </si>
  <si>
    <t>Source of emission factor for electricity</t>
  </si>
  <si>
    <t>Other data</t>
  </si>
  <si>
    <t>PRODUCTION METHOD - 2023-09-25</t>
  </si>
  <si>
    <t>Method ID</t>
  </si>
  <si>
    <t>P01</t>
  </si>
  <si>
    <t>Calcined clay</t>
  </si>
  <si>
    <t>P02</t>
  </si>
  <si>
    <t>Cement clinker</t>
  </si>
  <si>
    <t>P03</t>
  </si>
  <si>
    <t>Cement</t>
  </si>
  <si>
    <t>P04</t>
  </si>
  <si>
    <t>Aluminuous cement</t>
  </si>
  <si>
    <t>P05</t>
  </si>
  <si>
    <t>Sintered ore</t>
  </si>
  <si>
    <t>P08</t>
  </si>
  <si>
    <t>Electricity</t>
  </si>
  <si>
    <t>P09</t>
  </si>
  <si>
    <t>Steam reforming</t>
  </si>
  <si>
    <t>P10</t>
  </si>
  <si>
    <t>Partial oxidation</t>
  </si>
  <si>
    <t>P11</t>
  </si>
  <si>
    <t>Other fuel-based hydrogen production</t>
  </si>
  <si>
    <t>P12</t>
  </si>
  <si>
    <t>Electrolysis of water</t>
  </si>
  <si>
    <t>P13</t>
  </si>
  <si>
    <t>Electrolysis of water (other energy sources)</t>
  </si>
  <si>
    <t>P14</t>
  </si>
  <si>
    <t>Chlor-Alkali electrolysis</t>
  </si>
  <si>
    <t>P15</t>
  </si>
  <si>
    <t>Production of chlorates</t>
  </si>
  <si>
    <t>P16</t>
  </si>
  <si>
    <t>Other production routes</t>
  </si>
  <si>
    <t>P17</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</si>
  <si>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</si>
  <si>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</si>
  <si>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</si>
  <si>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</si>
  <si>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</si>
  <si>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</si>
  <si>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</si>
  <si>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</si>
  <si>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</si>
  <si>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</si>
  <si>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</si>
  <si>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</si>
  <si>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</si>
  <si>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Smelting reduction</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</si>
  <si>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</si>
  <si>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</si>
  <si>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</si>
  <si>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</si>
  <si>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</si>
  <si>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</si>
  <si>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</si>
  <si>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</si>
  <si>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</si>
  <si>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</si>
  <si>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</si>
  <si>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</si>
  <si>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</si>
  <si>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</si>
  <si>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</si>
  <si>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</si>
  <si>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</si>
  <si>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</si>
  <si>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</si>
  <si>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</si>
  <si>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</si>
  <si>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</si>
  <si>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</si>
  <si>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</si>
  <si>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</si>
  <si>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</si>
  <si>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</si>
  <si>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</si>
  <si>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</si>
  <si>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</si>
  <si>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</si>
  <si>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</si>
  <si>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</si>
  <si>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</si>
  <si>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</si>
  <si>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</si>
  <si>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</si>
  <si>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</si>
  <si>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</si>
  <si>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</si>
  <si>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</si>
  <si>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</si>
  <si>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</si>
  <si>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</si>
  <si>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r>
      <t xml:space="preserve">Source of electricity
</t>
    </r>
    <r>
      <rPr>
        <sz val="8"/>
        <color theme="1"/>
        <rFont val="Arial"/>
        <family val="2"/>
      </rPr>
      <t>Select from drop-down</t>
    </r>
  </si>
  <si>
    <t>Currency</t>
  </si>
  <si>
    <t>Code</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</si>
  <si>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</si>
  <si>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</si>
  <si>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</si>
  <si>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</si>
  <si>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</si>
  <si>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</si>
  <si>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</si>
  <si>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</si>
  <si>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</si>
  <si>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</si>
  <si>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</si>
  <si>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</si>
  <si>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</si>
  <si>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</si>
  <si>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</si>
  <si>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</si>
  <si>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</si>
  <si>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</si>
  <si>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</si>
  <si>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</si>
  <si>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</si>
  <si>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</si>
  <si>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</si>
  <si>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</si>
  <si>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</si>
  <si>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</si>
  <si>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</si>
  <si>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</si>
  <si>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</si>
  <si>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</si>
  <si>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</si>
  <si>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</si>
  <si>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</si>
  <si>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</si>
  <si>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</si>
  <si>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</si>
  <si>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</si>
  <si>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</si>
  <si>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BRL</t>
  </si>
  <si>
    <t>Brazilian Real</t>
  </si>
  <si>
    <t>BSD</t>
  </si>
  <si>
    <t>Bahamian Dollar</t>
  </si>
  <si>
    <t>BTN</t>
  </si>
  <si>
    <t>Ngultrum</t>
  </si>
  <si>
    <t>BYN</t>
  </si>
  <si>
    <t>Belarusian Ruble</t>
  </si>
  <si>
    <t>BZD</t>
  </si>
  <si>
    <t>Belize Dollar</t>
  </si>
  <si>
    <t>CAD</t>
  </si>
  <si>
    <t>Canadian Dollar</t>
  </si>
  <si>
    <t>CDF</t>
  </si>
  <si>
    <t>Congolese Franc</t>
  </si>
  <si>
    <t>CHF</t>
  </si>
  <si>
    <t>Swiss Franc</t>
  </si>
  <si>
    <t>CLP</t>
  </si>
  <si>
    <t>Chilean Peso</t>
  </si>
  <si>
    <t>CNY</t>
  </si>
  <si>
    <t>Yuan Renminbi</t>
  </si>
  <si>
    <t>COP</t>
  </si>
  <si>
    <t>Colombian Peso</t>
  </si>
  <si>
    <t>CRC</t>
  </si>
  <si>
    <t>Costa Rican Colon</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</si>
  <si>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</si>
  <si>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</si>
  <si>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</si>
  <si>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</si>
  <si>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</si>
  <si>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</si>
  <si>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</si>
  <si>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</si>
  <si>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</si>
  <si>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</si>
  <si>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</si>
  <si>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</si>
  <si>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</si>
  <si>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</si>
  <si>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</si>
  <si>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</si>
  <si>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</si>
  <si>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</si>
  <si>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</si>
  <si>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</si>
  <si>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</si>
  <si>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</si>
  <si>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</si>
  <si>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</si>
  <si>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</si>
  <si>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</si>
  <si>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</si>
  <si>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</si>
  <si>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</si>
  <si>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</si>
  <si>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</si>
  <si>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</si>
  <si>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</si>
  <si>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</si>
  <si>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</si>
  <si>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</si>
  <si>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</si>
  <si>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</si>
  <si>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</si>
  <si>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</si>
  <si>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</si>
  <si>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</si>
  <si>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</si>
  <si>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</si>
  <si>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</si>
  <si>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</si>
  <si>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</si>
  <si>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</si>
  <si>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</si>
  <si>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</si>
  <si>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</si>
  <si>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</si>
  <si>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</si>
  <si>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</si>
  <si>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</si>
  <si>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</si>
  <si>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</si>
  <si>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</si>
  <si>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</si>
  <si>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</si>
  <si>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</si>
  <si>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</si>
  <si>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</si>
  <si>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</si>
  <si>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</si>
  <si>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</si>
  <si>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</si>
  <si>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</si>
  <si>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</si>
  <si>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</si>
  <si>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</si>
  <si>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</si>
  <si>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</si>
  <si>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</si>
  <si>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</si>
  <si>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</si>
  <si>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</si>
  <si>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</si>
  <si>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</si>
  <si>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</si>
  <si>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</si>
  <si>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</si>
  <si>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</si>
  <si>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</si>
  <si>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</si>
  <si>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</si>
  <si>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</si>
  <si>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</si>
  <si>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</si>
  <si>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</si>
  <si>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</si>
  <si>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</si>
  <si>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</si>
  <si>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</si>
  <si>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</si>
  <si>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</si>
  <si>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</si>
  <si>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</si>
  <si>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</si>
  <si>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</si>
  <si>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</si>
  <si>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</si>
  <si>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</si>
  <si>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</si>
  <si>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</si>
  <si>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</si>
  <si>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</si>
  <si>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</si>
  <si>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</si>
  <si>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</si>
  <si>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</si>
  <si>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</si>
  <si>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</si>
  <si>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</si>
  <si>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</si>
  <si>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</si>
  <si>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</si>
  <si>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</si>
  <si>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</si>
  <si>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</si>
  <si>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</si>
  <si>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</si>
  <si>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</si>
  <si>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</si>
  <si>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</si>
  <si>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</si>
  <si>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</si>
  <si>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</si>
  <si>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</si>
  <si>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</si>
  <si>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</si>
  <si>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</si>
  <si>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</si>
  <si>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</si>
  <si>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</si>
  <si>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</si>
  <si>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</si>
  <si>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</si>
  <si>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</si>
  <si>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</si>
  <si>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</si>
  <si>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</si>
  <si>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</si>
  <si>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</si>
  <si>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</si>
  <si>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</si>
  <si>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</si>
  <si>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</si>
  <si>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</si>
  <si>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</si>
  <si>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</si>
  <si>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</si>
  <si>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</si>
  <si>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</si>
  <si>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</si>
  <si>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</si>
  <si>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</si>
  <si>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</si>
  <si>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</si>
  <si>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</si>
  <si>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</si>
  <si>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</si>
  <si>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</si>
  <si>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</si>
  <si>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</si>
  <si>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</si>
  <si>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</si>
  <si>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</si>
  <si>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</si>
  <si>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</si>
  <si>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</si>
  <si>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</si>
  <si>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</si>
  <si>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</si>
  <si>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</si>
  <si>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</si>
  <si>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</si>
  <si>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</si>
  <si>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</si>
  <si>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</si>
  <si>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</si>
  <si>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</si>
  <si>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</si>
  <si>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</si>
  <si>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</si>
  <si>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</si>
  <si>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</si>
  <si>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</si>
  <si>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</si>
  <si>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</si>
  <si>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</si>
  <si>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</si>
  <si>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</si>
  <si>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</si>
  <si>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</si>
  <si>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</si>
  <si>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</si>
  <si>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</si>
  <si>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</si>
  <si>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</si>
  <si>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</si>
  <si>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</si>
  <si>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</si>
  <si>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</si>
  <si>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</si>
  <si>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</si>
  <si>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</si>
  <si>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</si>
  <si>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</si>
  <si>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</si>
  <si>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</si>
  <si>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</si>
  <si>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UYU</t>
  </si>
  <si>
    <t>Peso Uruguayo</t>
  </si>
  <si>
    <t>UZS</t>
  </si>
  <si>
    <t>Uzbekistan Sum</t>
  </si>
  <si>
    <t>VES</t>
  </si>
  <si>
    <t>Bolivar Soberano</t>
  </si>
  <si>
    <t>VND</t>
  </si>
  <si>
    <t>Dong</t>
  </si>
  <si>
    <t>VUV</t>
  </si>
  <si>
    <t>Vatu</t>
  </si>
  <si>
    <t>WST</t>
  </si>
  <si>
    <t>Tala</t>
  </si>
  <si>
    <t>XAF</t>
  </si>
  <si>
    <t>CFA Franc BEAC</t>
  </si>
  <si>
    <t>XCD</t>
  </si>
  <si>
    <t>East Caribbean Dollar</t>
  </si>
  <si>
    <t>XOF</t>
  </si>
  <si>
    <t>CFA Franc BCEAO</t>
  </si>
  <si>
    <t>XPF</t>
  </si>
  <si>
    <t>CFP Franc</t>
  </si>
  <si>
    <t>YER</t>
  </si>
  <si>
    <t>Yemeni Rial</t>
  </si>
  <si>
    <t>ZAR</t>
  </si>
  <si>
    <t>Rand</t>
  </si>
  <si>
    <t>ZMW</t>
  </si>
  <si>
    <t>Zambian Kwacha</t>
  </si>
  <si>
    <t>ZWL</t>
  </si>
  <si>
    <t>Zimbabwe Dollar</t>
  </si>
  <si>
    <t>SOE01</t>
  </si>
  <si>
    <t>Direct technical link to electricity generator</t>
  </si>
  <si>
    <t>SOE02</t>
  </si>
  <si>
    <t>(Bilateral) power purchase agreement</t>
  </si>
  <si>
    <t>SOE03</t>
  </si>
  <si>
    <t>Received from the grid</t>
  </si>
  <si>
    <t>InstrumentType</t>
  </si>
  <si>
    <t>01</t>
  </si>
  <si>
    <t>Carbon tax</t>
  </si>
  <si>
    <t>02</t>
  </si>
  <si>
    <t>Carbon levy</t>
  </si>
  <si>
    <t>03</t>
  </si>
  <si>
    <t>Carbon fee</t>
  </si>
  <si>
    <t>04</t>
  </si>
  <si>
    <t>Emission allowances under a greenhouse gas emissions trading system in the context of a national ETS</t>
  </si>
  <si>
    <t>05</t>
  </si>
  <si>
    <t>Emission allowances under a greenhouse gas emissions trading system in the context of a regional ETS</t>
  </si>
  <si>
    <t>Type of product covered under carbon price</t>
  </si>
  <si>
    <t>TPC01</t>
  </si>
  <si>
    <t>Actual product</t>
  </si>
  <si>
    <t>TPC02</t>
  </si>
  <si>
    <t>Other materials</t>
  </si>
  <si>
    <t>Emission factor based on specific default values</t>
  </si>
  <si>
    <t>D.4(a)</t>
  </si>
  <si>
    <t>D.4(b)</t>
  </si>
  <si>
    <t>D.4.1</t>
  </si>
  <si>
    <t>D.4.2</t>
  </si>
  <si>
    <t>D.4.3.1</t>
  </si>
  <si>
    <t>D.4.3.2</t>
  </si>
  <si>
    <t>Source of emission factor value</t>
  </si>
  <si>
    <t>EF based on IEA data, provided by the European Commission</t>
  </si>
  <si>
    <t>EF based on other publicly available data representing either the average EF or the CO2 emission factor as in section 4.3 of Annex IV of the CBAM Regulation.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</si>
  <si>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</si>
  <si>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</si>
  <si>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</si>
  <si>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</si>
  <si>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dd.mm.yyyy</t>
  </si>
  <si>
    <t>TOM01</t>
  </si>
  <si>
    <t>Commission rules</t>
  </si>
  <si>
    <t>TOM02</t>
  </si>
  <si>
    <t>Other Methods</t>
  </si>
  <si>
    <t>Reporting Methodology</t>
  </si>
  <si>
    <r>
      <t>Street</t>
    </r>
    <r>
      <rPr>
        <sz val="8"/>
        <color theme="1"/>
        <rFont val="Arial"/>
        <family val="2"/>
      </rPr>
      <t xml:space="preserve"> (OPTIONAL)</t>
    </r>
  </si>
  <si>
    <r>
      <t>Post box</t>
    </r>
    <r>
      <rPr>
        <sz val="8"/>
        <color theme="1"/>
        <rFont val="Arial"/>
        <family val="2"/>
      </rPr>
      <t xml:space="preserve"> (OPTIONAL)</t>
    </r>
  </si>
  <si>
    <t>E-Mail</t>
  </si>
  <si>
    <t>Telephone</t>
  </si>
  <si>
    <t>REPORTING PERIOD</t>
  </si>
  <si>
    <t>CN Code of product</t>
  </si>
  <si>
    <t>Fuel Type Description</t>
  </si>
  <si>
    <t>No fuel used</t>
  </si>
  <si>
    <t>Country of origin</t>
  </si>
  <si>
    <t xml:space="preserve"> Iron or steel products</t>
  </si>
  <si>
    <t>Fuel type description</t>
  </si>
  <si>
    <t>Emission factor</t>
  </si>
  <si>
    <t>Net calorific</t>
  </si>
  <si>
    <t>Precursor Production Method</t>
  </si>
  <si>
    <t>Country Code</t>
  </si>
  <si>
    <t>Description (English)</t>
  </si>
  <si>
    <t>[t CO2 /TJ]</t>
  </si>
  <si>
    <t>value [TJ/Gg]</t>
  </si>
  <si>
    <t>value [TJ/t]</t>
  </si>
  <si>
    <t>Crude oil</t>
  </si>
  <si>
    <t xml:space="preserve"> Cement clinker</t>
  </si>
  <si>
    <t>Orimulsion</t>
  </si>
  <si>
    <t xml:space="preserve"> Cement</t>
  </si>
  <si>
    <t>Natural gas liquids</t>
  </si>
  <si>
    <t xml:space="preserve"> Aluminuous cement</t>
  </si>
  <si>
    <t>Motor gasoline</t>
  </si>
  <si>
    <t xml:space="preserve"> Sintered ore</t>
  </si>
  <si>
    <t>Kerosene (other than jet kerosene)</t>
  </si>
  <si>
    <t xml:space="preserve"> Electricity</t>
  </si>
  <si>
    <t>Shale oil</t>
  </si>
  <si>
    <t xml:space="preserve"> Mixed fertilisers</t>
  </si>
  <si>
    <t>Gas/Diesel oil</t>
  </si>
  <si>
    <t xml:space="preserve"> Urea</t>
  </si>
  <si>
    <t>Residual fuel oil</t>
  </si>
  <si>
    <t>Liquefied petroleum gases</t>
  </si>
  <si>
    <t xml:space="preserve"> Aluminium products</t>
  </si>
  <si>
    <t>Ethane</t>
  </si>
  <si>
    <t xml:space="preserve"> Crude Steel</t>
  </si>
  <si>
    <t>Naphtha</t>
  </si>
  <si>
    <t xml:space="preserve"> Direct Reduced Iron</t>
  </si>
  <si>
    <t>AT</t>
  </si>
  <si>
    <t>Austria</t>
  </si>
  <si>
    <t>Bitumen</t>
  </si>
  <si>
    <t xml:space="preserve"> Pig Iron</t>
  </si>
  <si>
    <t>Lubricants</t>
  </si>
  <si>
    <t xml:space="preserve"> Alloys (FeMn</t>
  </si>
  <si>
    <t>Petroleum coke</t>
  </si>
  <si>
    <t xml:space="preserve"> FeCr</t>
  </si>
  <si>
    <t>AX</t>
  </si>
  <si>
    <t>ÅLAND ISLANDS</t>
  </si>
  <si>
    <t>Refinery feedstocks</t>
  </si>
  <si>
    <t xml:space="preserve"> FeNi)</t>
  </si>
  <si>
    <t>Refinery gas</t>
  </si>
  <si>
    <t xml:space="preserve"> Hydrogen</t>
  </si>
  <si>
    <t>Paraffin waxes</t>
  </si>
  <si>
    <t xml:space="preserve"> Ammonia</t>
  </si>
  <si>
    <t>White spirit and SBP</t>
  </si>
  <si>
    <t xml:space="preserve"> Nitric Acid</t>
  </si>
  <si>
    <t>Other petroleum products</t>
  </si>
  <si>
    <t xml:space="preserve"> Unwrought Aluminium</t>
  </si>
  <si>
    <t>BE</t>
  </si>
  <si>
    <t>Belgium</t>
  </si>
  <si>
    <t>Anthracite</t>
  </si>
  <si>
    <t>Coking coal</t>
  </si>
  <si>
    <t>BG</t>
  </si>
  <si>
    <t>Bulgaria</t>
  </si>
  <si>
    <t>Other bituminous coal</t>
  </si>
  <si>
    <t>Sub-bituminous coal</t>
  </si>
  <si>
    <t>Lignite</t>
  </si>
  <si>
    <t>Oil shale and tar sands</t>
  </si>
  <si>
    <t>Patent fuel</t>
  </si>
  <si>
    <t>Coke oven coke and lignite coke</t>
  </si>
  <si>
    <t>Gas coke</t>
  </si>
  <si>
    <t>Coal tar</t>
  </si>
  <si>
    <t>Gas works gas</t>
  </si>
  <si>
    <t>Coke oven gas</t>
  </si>
  <si>
    <t>Blast furnace gas</t>
  </si>
  <si>
    <t>Oxygen steel furnace gas</t>
  </si>
  <si>
    <t>Natural gas</t>
  </si>
  <si>
    <t>Industrial wastes</t>
  </si>
  <si>
    <t>n.a.</t>
  </si>
  <si>
    <t>Waste oils</t>
  </si>
  <si>
    <t>Peat</t>
  </si>
  <si>
    <t>Waste tyres</t>
  </si>
  <si>
    <t>Carbon monoxide</t>
  </si>
  <si>
    <t>Methane</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</si>
  <si>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</si>
  <si>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</si>
  <si>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</si>
  <si>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</si>
  <si>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</si>
  <si>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</si>
  <si>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</si>
  <si>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</si>
  <si>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</si>
  <si>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</si>
  <si>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</si>
  <si>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</si>
  <si>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</si>
  <si>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</si>
  <si>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</si>
  <si>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</si>
  <si>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</si>
  <si>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</si>
  <si>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</si>
  <si>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</si>
  <si>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</si>
  <si>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</si>
  <si>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</si>
  <si>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</si>
  <si>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</si>
  <si>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</si>
  <si>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</si>
  <si>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</si>
  <si>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</si>
  <si>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</si>
  <si>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</si>
  <si>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</si>
  <si>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</si>
  <si>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</si>
  <si>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</si>
  <si>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</si>
  <si>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</si>
  <si>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</si>
  <si>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</si>
  <si>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</si>
  <si>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</si>
  <si>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</si>
  <si>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</si>
  <si>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</si>
  <si>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</si>
  <si>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</si>
  <si>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</si>
  <si>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</si>
  <si>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</si>
  <si>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</si>
  <si>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</si>
  <si>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</si>
  <si>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</si>
  <si>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</si>
  <si>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</si>
  <si>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</si>
  <si>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</si>
  <si>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</si>
  <si>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</si>
  <si>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</si>
  <si>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</si>
  <si>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</si>
  <si>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3rd Countries</t>
  </si>
  <si>
    <t>All countries</t>
  </si>
  <si>
    <t>Consumed for the production of which good</t>
  </si>
  <si>
    <t>yes/no</t>
  </si>
  <si>
    <t>yes</t>
  </si>
  <si>
    <t>Column1</t>
  </si>
  <si>
    <t>no</t>
  </si>
  <si>
    <t>Default values for specific embedded emissions during the CBAM transitional period</t>
  </si>
  <si>
    <t>CN code</t>
  </si>
  <si>
    <t>Direct default value</t>
  </si>
  <si>
    <t>Indirect default value</t>
  </si>
  <si>
    <r>
      <t xml:space="preserve">Production method
</t>
    </r>
    <r>
      <rPr>
        <sz val="8"/>
        <color theme="1"/>
        <rFont val="Arial"/>
        <family val="2"/>
      </rPr>
      <t>Select from drop-down</t>
    </r>
  </si>
  <si>
    <r>
      <t xml:space="preserve">Production method ID
</t>
    </r>
    <r>
      <rPr>
        <sz val="8"/>
        <color theme="1"/>
        <rFont val="Arial"/>
        <family val="2"/>
      </rPr>
      <t>Automatically filled</t>
    </r>
  </si>
  <si>
    <r>
      <t xml:space="preserve">Description of good(s)
</t>
    </r>
    <r>
      <rPr>
        <sz val="8"/>
        <color theme="1"/>
        <rFont val="Arial"/>
        <family val="2"/>
      </rPr>
      <t>max. 512 characters</t>
    </r>
  </si>
  <si>
    <t>Description of good(s)</t>
  </si>
  <si>
    <t>Example Screw Production Plant</t>
  </si>
  <si>
    <t>Emissions data from precursor supplier available?</t>
  </si>
  <si>
    <t>Value</t>
  </si>
  <si>
    <t>E</t>
  </si>
  <si>
    <t>Date</t>
  </si>
  <si>
    <t>For whom is this material developed?</t>
  </si>
  <si>
    <t>When can this material be applied?</t>
  </si>
  <si>
    <t>Where to ask questions?</t>
  </si>
  <si>
    <t>(only answer B.01-B.09 if responding company is not identical with operator)</t>
  </si>
  <si>
    <t>E.01</t>
  </si>
  <si>
    <t>E.02</t>
  </si>
  <si>
    <t>E.03</t>
  </si>
  <si>
    <t>E.04</t>
  </si>
  <si>
    <t>E.05</t>
  </si>
  <si>
    <t>E.06</t>
  </si>
  <si>
    <t>E.07</t>
  </si>
  <si>
    <t>E.08</t>
  </si>
  <si>
    <t>E.09</t>
  </si>
  <si>
    <t>E.10</t>
  </si>
  <si>
    <t>E.11</t>
  </si>
  <si>
    <t>E.12</t>
  </si>
  <si>
    <t>E.13</t>
  </si>
  <si>
    <t>E.14</t>
  </si>
  <si>
    <t>G</t>
  </si>
  <si>
    <t>PRECURSOR DATA</t>
  </si>
  <si>
    <t>H</t>
  </si>
  <si>
    <t>G.01</t>
  </si>
  <si>
    <t>G.02</t>
  </si>
  <si>
    <t>G.03</t>
  </si>
  <si>
    <t>G.04</t>
  </si>
  <si>
    <t>G.05</t>
  </si>
  <si>
    <t>G.06</t>
  </si>
  <si>
    <t>H.01</t>
  </si>
  <si>
    <t>H.02</t>
  </si>
  <si>
    <t>H.03</t>
  </si>
  <si>
    <t>EMISSIONS DATA</t>
  </si>
  <si>
    <r>
      <t xml:space="preserve">Source of emission factor for electricity
</t>
    </r>
    <r>
      <rPr>
        <sz val="8"/>
        <color theme="1"/>
        <rFont val="Arial"/>
        <family val="2"/>
      </rPr>
      <t>Select from drop-down</t>
    </r>
  </si>
  <si>
    <t>CN Name</t>
  </si>
  <si>
    <t>CN code of the precursor
(combined nomenclature)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</si>
  <si>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</si>
  <si>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</si>
  <si>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</si>
  <si>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</si>
  <si>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</si>
  <si>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</si>
  <si>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</si>
  <si>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</si>
  <si>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</si>
  <si>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</si>
  <si>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</si>
  <si>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</si>
  <si>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</si>
  <si>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</si>
  <si>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</si>
  <si>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</si>
  <si>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</si>
  <si>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</si>
  <si>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</si>
  <si>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</si>
  <si>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</si>
  <si>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</si>
  <si>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</si>
  <si>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</si>
  <si>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</si>
  <si>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</si>
  <si>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</si>
  <si>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</si>
  <si>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</si>
  <si>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</si>
  <si>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</si>
  <si>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</si>
  <si>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</si>
  <si>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</si>
  <si>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</si>
  <si>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</si>
  <si>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</si>
  <si>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</si>
  <si>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</si>
  <si>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</si>
  <si>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</si>
  <si>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</si>
  <si>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</si>
  <si>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</si>
  <si>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</si>
  <si>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</si>
  <si>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</si>
  <si>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</si>
  <si>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</si>
  <si>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</si>
  <si>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</si>
  <si>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</si>
  <si>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</si>
  <si>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</si>
  <si>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</si>
  <si>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</si>
  <si>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</si>
  <si>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</si>
  <si>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</si>
  <si>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</si>
  <si>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</si>
  <si>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</si>
  <si>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</si>
  <si>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</si>
  <si>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</si>
  <si>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</si>
  <si>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</si>
  <si>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</si>
  <si>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</si>
  <si>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</si>
  <si>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</si>
  <si>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</si>
  <si>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</si>
  <si>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</si>
  <si>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</si>
  <si>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</si>
  <si>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</si>
  <si>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</si>
  <si>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</si>
  <si>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</si>
  <si>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</si>
  <si>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</si>
  <si>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</si>
  <si>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</si>
  <si>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</si>
  <si>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</si>
  <si>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</si>
  <si>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</si>
  <si>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</si>
  <si>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</si>
  <si>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</si>
  <si>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</si>
  <si>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</si>
  <si>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</si>
  <si>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</si>
  <si>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</si>
  <si>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</si>
  <si>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</si>
  <si>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</si>
  <si>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</si>
  <si>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</si>
  <si>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</si>
  <si>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</si>
  <si>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</si>
  <si>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</si>
  <si>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</si>
  <si>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</si>
  <si>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</si>
  <si>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</si>
  <si>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</si>
  <si>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</si>
  <si>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</si>
  <si>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</si>
  <si>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</si>
  <si>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</si>
  <si>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</si>
  <si>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</si>
  <si>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</si>
  <si>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</si>
  <si>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</si>
  <si>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</si>
  <si>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</si>
  <si>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</si>
  <si>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</si>
  <si>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</si>
  <si>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</si>
  <si>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</si>
  <si>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</si>
  <si>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</si>
  <si>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</si>
  <si>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</si>
  <si>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</si>
  <si>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</si>
  <si>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</si>
  <si>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</si>
  <si>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</si>
  <si>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</si>
  <si>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</si>
  <si>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</si>
  <si>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</si>
  <si>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</si>
  <si>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</si>
  <si>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</si>
  <si>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</si>
  <si>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</si>
  <si>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</si>
  <si>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</si>
  <si>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</si>
  <si>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</si>
  <si>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</si>
  <si>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</si>
  <si>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</si>
  <si>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</si>
  <si>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</si>
  <si>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</si>
  <si>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</si>
  <si>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</si>
  <si>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</si>
  <si>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</si>
  <si>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</si>
  <si>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</si>
  <si>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</si>
  <si>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</si>
  <si>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</si>
  <si>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</si>
  <si>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</si>
  <si>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</si>
  <si>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</si>
  <si>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</si>
  <si>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</si>
  <si>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</si>
  <si>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</si>
  <si>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</si>
  <si>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</si>
  <si>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</si>
  <si>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</si>
  <si>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</si>
  <si>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</si>
  <si>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</si>
  <si>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</si>
  <si>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</si>
  <si>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</si>
  <si>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</si>
  <si>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</si>
  <si>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</si>
  <si>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</si>
  <si>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</si>
  <si>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</si>
  <si>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</si>
  <si>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</si>
  <si>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</si>
  <si>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</si>
  <si>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</si>
  <si>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</si>
  <si>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</si>
  <si>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</si>
  <si>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</si>
  <si>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</si>
  <si>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</si>
  <si>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</si>
  <si>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</si>
  <si>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</si>
  <si>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</si>
  <si>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</si>
  <si>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</si>
  <si>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</si>
  <si>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</si>
  <si>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</si>
  <si>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</si>
  <si>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</si>
  <si>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</si>
  <si>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</si>
  <si>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</si>
  <si>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</si>
  <si>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</si>
  <si>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</si>
  <si>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</si>
  <si>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</si>
  <si>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</si>
  <si>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</si>
  <si>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</si>
  <si>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</si>
  <si>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</si>
  <si>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</si>
  <si>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</si>
  <si>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</si>
  <si>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</si>
  <si>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</si>
  <si>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</si>
  <si>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</si>
  <si>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</si>
  <si>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</si>
  <si>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</si>
  <si>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</si>
  <si>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</si>
  <si>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</si>
  <si>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</si>
  <si>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</si>
  <si>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</si>
  <si>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</si>
  <si>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</si>
  <si>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</si>
  <si>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</si>
  <si>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</si>
  <si>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</si>
  <si>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</si>
  <si>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</si>
  <si>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</si>
  <si>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</si>
  <si>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</si>
  <si>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</si>
  <si>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</si>
  <si>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</si>
  <si>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</si>
  <si>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</si>
  <si>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</si>
  <si>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</si>
  <si>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</si>
  <si>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</si>
  <si>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</si>
  <si>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</si>
  <si>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</si>
  <si>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</si>
  <si>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</si>
  <si>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</si>
  <si>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</si>
  <si>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</si>
  <si>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</si>
  <si>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</si>
  <si>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</si>
  <si>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</si>
  <si>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</si>
  <si>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</si>
  <si>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</si>
  <si>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</si>
  <si>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</si>
  <si>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</si>
  <si>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</si>
  <si>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</si>
  <si>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</si>
  <si>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</si>
  <si>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</si>
  <si>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</si>
  <si>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</si>
  <si>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</si>
  <si>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</si>
  <si>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</si>
  <si>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</si>
  <si>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</si>
  <si>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</si>
  <si>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</si>
  <si>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</si>
  <si>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</si>
  <si>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</si>
  <si>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</si>
  <si>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</si>
  <si>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</si>
  <si>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</si>
  <si>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</si>
  <si>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</si>
  <si>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</si>
  <si>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</si>
  <si>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</si>
  <si>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</si>
  <si>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</si>
  <si>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</si>
  <si>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</si>
  <si>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</si>
  <si>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</si>
  <si>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</si>
  <si>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</si>
  <si>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</si>
  <si>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</si>
  <si>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</si>
  <si>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</si>
  <si>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</si>
  <si>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</si>
  <si>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</si>
  <si>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</si>
  <si>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</si>
  <si>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</si>
  <si>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</si>
  <si>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</si>
  <si>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</si>
  <si>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</si>
  <si>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</si>
  <si>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</si>
  <si>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</si>
  <si>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</si>
  <si>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</si>
  <si>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</si>
  <si>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</si>
  <si>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</si>
  <si>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</si>
  <si>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</si>
  <si>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</si>
  <si>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</si>
  <si>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</si>
  <si>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</si>
  <si>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</si>
  <si>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</si>
  <si>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</si>
  <si>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</si>
  <si>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</si>
  <si>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</si>
  <si>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</si>
  <si>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</si>
  <si>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</si>
  <si>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</si>
  <si>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</si>
  <si>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</si>
  <si>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</si>
  <si>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</si>
  <si>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</si>
  <si>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</si>
  <si>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</si>
  <si>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</si>
  <si>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</si>
  <si>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</si>
  <si>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</si>
  <si>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</si>
  <si>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</si>
  <si>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</si>
  <si>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</si>
  <si>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</si>
  <si>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</si>
  <si>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</si>
  <si>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</si>
  <si>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</si>
  <si>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</si>
  <si>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</si>
  <si>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</si>
  <si>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</si>
  <si>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</si>
  <si>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</si>
  <si>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</si>
  <si>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</si>
  <si>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</si>
  <si>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</si>
  <si>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</si>
  <si>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</si>
  <si>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</si>
  <si>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</si>
  <si>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</si>
  <si>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</si>
  <si>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</si>
  <si>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</si>
  <si>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</si>
  <si>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</si>
  <si>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</si>
  <si>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</si>
  <si>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</si>
  <si>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</si>
  <si>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</si>
  <si>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</si>
  <si>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</si>
  <si>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</si>
  <si>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</si>
  <si>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</si>
  <si>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</si>
  <si>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</si>
  <si>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</si>
  <si>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</si>
  <si>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</si>
  <si>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</si>
  <si>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</si>
  <si>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</si>
  <si>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</si>
  <si>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</si>
  <si>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</si>
  <si>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</si>
  <si>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</si>
  <si>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</si>
  <si>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</si>
  <si>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</si>
  <si>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</si>
  <si>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</si>
  <si>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</si>
  <si>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</si>
  <si>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</si>
  <si>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</si>
  <si>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</si>
  <si>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</si>
  <si>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</si>
  <si>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</si>
  <si>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</si>
  <si>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</si>
  <si>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</si>
  <si>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</si>
  <si>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</si>
  <si>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</si>
  <si>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</si>
  <si>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</si>
  <si>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</si>
  <si>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</si>
  <si>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</si>
  <si>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</si>
  <si>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</si>
  <si>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</si>
  <si>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</si>
  <si>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</si>
  <si>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</si>
  <si>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</si>
  <si>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</si>
  <si>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</si>
  <si>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</si>
  <si>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</si>
  <si>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</si>
  <si>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</si>
  <si>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</si>
  <si>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</si>
  <si>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</si>
  <si>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</si>
  <si>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</si>
  <si>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</si>
  <si>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</si>
  <si>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</si>
  <si>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</si>
  <si>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</si>
  <si>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</si>
  <si>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</si>
  <si>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</si>
  <si>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</si>
  <si>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</si>
  <si>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</si>
  <si>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</si>
  <si>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</si>
  <si>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</si>
  <si>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</si>
  <si>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</si>
  <si>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</si>
  <si>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</si>
  <si>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</si>
  <si>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</si>
  <si>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</si>
  <si>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</si>
  <si>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</si>
  <si>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</si>
  <si>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</si>
  <si>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</si>
  <si>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</si>
  <si>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</si>
  <si>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</si>
  <si>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</si>
  <si>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</si>
  <si>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</si>
  <si>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</si>
  <si>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</si>
  <si>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</si>
  <si>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</si>
  <si>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</si>
  <si>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</si>
  <si>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</si>
  <si>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</si>
  <si>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</si>
  <si>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</si>
  <si>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</si>
  <si>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</si>
  <si>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</si>
  <si>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</si>
  <si>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</si>
  <si>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</si>
  <si>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</si>
  <si>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</si>
  <si>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</si>
  <si>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</si>
  <si>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</si>
  <si>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</si>
  <si>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</si>
  <si>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</si>
  <si>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</si>
  <si>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</si>
  <si>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</si>
  <si>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</si>
  <si>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</si>
  <si>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</si>
  <si>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</si>
  <si>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</si>
  <si>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</si>
  <si>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</si>
  <si>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</si>
  <si>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</si>
  <si>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</si>
  <si>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</si>
  <si>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</si>
  <si>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</si>
  <si>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</si>
  <si>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</si>
  <si>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</si>
  <si>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</si>
  <si>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</si>
  <si>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</si>
  <si>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</si>
  <si>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</si>
  <si>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</si>
  <si>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</si>
  <si>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</si>
  <si>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</si>
  <si>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</si>
  <si>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</si>
  <si>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</si>
  <si>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</si>
  <si>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</si>
  <si>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</si>
  <si>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</si>
  <si>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</si>
  <si>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</si>
  <si>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</si>
  <si>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</si>
  <si>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</si>
  <si>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</si>
  <si>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</si>
  <si>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</si>
  <si>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</si>
  <si>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</si>
  <si>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</si>
  <si>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</si>
  <si>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</si>
  <si>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</si>
  <si>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</si>
  <si>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</si>
  <si>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</si>
  <si>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</si>
  <si>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</si>
  <si>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</si>
  <si>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</si>
  <si>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</si>
  <si>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</si>
  <si>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</si>
  <si>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</si>
  <si>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</si>
  <si>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</si>
  <si>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</si>
  <si>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</si>
  <si>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</si>
  <si>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</si>
  <si>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</si>
  <si>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</si>
  <si>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</si>
  <si>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</si>
  <si>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</si>
  <si>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</si>
  <si>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</si>
  <si>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</si>
  <si>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</si>
  <si>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</si>
  <si>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</si>
  <si>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</si>
  <si>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</si>
  <si>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</si>
  <si>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</si>
  <si>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</si>
  <si>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</si>
  <si>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</si>
  <si>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</si>
  <si>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</si>
  <si>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</si>
  <si>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</si>
  <si>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</si>
  <si>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</si>
  <si>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</si>
  <si>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</si>
  <si>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</si>
  <si>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</si>
  <si>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</si>
  <si>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</si>
  <si>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</si>
  <si>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</si>
  <si>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</si>
  <si>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</si>
  <si>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</si>
  <si>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</si>
  <si>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</si>
  <si>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</si>
  <si>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</si>
  <si>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</si>
  <si>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</si>
  <si>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</si>
  <si>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</si>
  <si>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</si>
  <si>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</si>
  <si>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</si>
  <si>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</si>
  <si>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</si>
  <si>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</si>
  <si>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</si>
  <si>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</si>
  <si>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</si>
  <si>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</si>
  <si>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</si>
  <si>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</si>
  <si>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</si>
  <si>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</si>
  <si>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</si>
  <si>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</si>
  <si>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</si>
  <si>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</si>
  <si>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</si>
  <si>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</si>
  <si>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</si>
  <si>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</si>
  <si>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</si>
  <si>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</si>
  <si>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</si>
  <si>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</si>
  <si>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</si>
  <si>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</si>
  <si>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</si>
  <si>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</si>
  <si>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</si>
  <si>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</si>
  <si>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</si>
  <si>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</si>
  <si>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</si>
  <si>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</si>
  <si>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</si>
  <si>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</si>
  <si>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</si>
  <si>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</si>
  <si>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</si>
  <si>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</si>
  <si>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</si>
  <si>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</si>
  <si>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</si>
  <si>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</si>
  <si>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</si>
  <si>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</si>
  <si>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</si>
  <si>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</si>
  <si>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</si>
  <si>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</si>
  <si>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</si>
  <si>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</si>
  <si>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</si>
  <si>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</si>
  <si>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</si>
  <si>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</si>
  <si>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</si>
  <si>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</si>
  <si>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</si>
  <si>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</si>
  <si>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</si>
  <si>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</si>
  <si>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</si>
  <si>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</si>
  <si>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</si>
  <si>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</si>
  <si>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</si>
  <si>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</si>
  <si>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</si>
  <si>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</si>
  <si>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</si>
  <si>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</si>
  <si>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</si>
  <si>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</si>
  <si>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</si>
  <si>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</si>
  <si>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</si>
  <si>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</si>
  <si>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</si>
  <si>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</si>
  <si>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</si>
  <si>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</si>
  <si>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</si>
  <si>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</si>
  <si>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</si>
  <si>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</si>
  <si>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</si>
  <si>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</si>
  <si>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</si>
  <si>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</si>
  <si>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</si>
  <si>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</si>
  <si>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</si>
  <si>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</si>
  <si>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</si>
  <si>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</si>
  <si>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</si>
  <si>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</si>
  <si>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</si>
  <si>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</si>
  <si>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</si>
  <si>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</si>
  <si>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</si>
  <si>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</si>
  <si>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</si>
  <si>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</si>
  <si>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</si>
  <si>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</si>
  <si>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</si>
  <si>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</si>
  <si>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</si>
  <si>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</si>
  <si>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</si>
  <si>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</si>
  <si>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</si>
  <si>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</si>
  <si>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</si>
  <si>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</si>
  <si>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</si>
  <si>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</si>
  <si>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</si>
  <si>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</si>
  <si>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</si>
  <si>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</si>
  <si>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</si>
  <si>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</si>
  <si>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</si>
  <si>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</si>
  <si>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r>
      <t xml:space="preserve">Specific direct embedded emissions
</t>
    </r>
    <r>
      <rPr>
        <sz val="10"/>
        <color theme="1"/>
        <rFont val="Arial"/>
        <family val="2"/>
      </rPr>
      <t>Unit: t CO2e / t product</t>
    </r>
    <r>
      <rPr>
        <sz val="12"/>
        <color theme="1"/>
        <rFont val="Arial"/>
        <family val="2"/>
      </rPr>
      <t xml:space="preserve">
</t>
    </r>
    <r>
      <rPr>
        <sz val="8"/>
        <color theme="1"/>
        <rFont val="Arial"/>
        <family val="2"/>
      </rPr>
      <t>max, 16 digits and 7 fractionals</t>
    </r>
  </si>
  <si>
    <r>
      <t xml:space="preserve">Other source indication
</t>
    </r>
    <r>
      <rPr>
        <sz val="8"/>
        <color theme="1"/>
        <rFont val="Arial"/>
        <family val="2"/>
      </rPr>
      <t>Conditional on E.09</t>
    </r>
    <r>
      <rPr>
        <b/>
        <sz val="12"/>
        <color theme="1"/>
        <rFont val="Arial"/>
        <family val="2"/>
      </rPr>
      <t xml:space="preserve">
</t>
    </r>
    <r>
      <rPr>
        <sz val="8"/>
        <color theme="1"/>
        <rFont val="Arial"/>
        <family val="2"/>
      </rPr>
      <t>max. 256 char.</t>
    </r>
  </si>
  <si>
    <r>
      <t xml:space="preserve">Electricity consumed per tonne of product
</t>
    </r>
    <r>
      <rPr>
        <sz val="10"/>
        <color theme="1"/>
        <rFont val="Arial"/>
        <family val="2"/>
      </rPr>
      <t>Unit: MWh</t>
    </r>
    <r>
      <rPr>
        <sz val="10"/>
        <rFont val="Arial"/>
        <family val="2"/>
      </rPr>
      <t>/t of product</t>
    </r>
    <r>
      <rPr>
        <sz val="8"/>
        <color theme="1"/>
        <rFont val="Arial"/>
        <family val="2"/>
      </rPr>
      <t xml:space="preserve">
max. 5 digits and 2 fractionals
</t>
    </r>
  </si>
  <si>
    <r>
      <t xml:space="preserve">Emission factor of electricity
</t>
    </r>
    <r>
      <rPr>
        <sz val="10"/>
        <color theme="1"/>
        <rFont val="Arial"/>
        <family val="2"/>
      </rPr>
      <t>Unit: t CO2 / MWh</t>
    </r>
    <r>
      <rPr>
        <sz val="8"/>
        <color theme="1"/>
        <rFont val="Arial"/>
        <family val="2"/>
      </rPr>
      <t xml:space="preserve">
max. 16 digits and 5 fractionals
</t>
    </r>
  </si>
  <si>
    <r>
      <t xml:space="preserve">Specific indirect embedded emissions
</t>
    </r>
    <r>
      <rPr>
        <sz val="10"/>
        <color theme="1"/>
        <rFont val="Arial"/>
        <family val="2"/>
      </rPr>
      <t>Unit: t CO2e / t product</t>
    </r>
    <r>
      <rPr>
        <sz val="8"/>
        <color theme="1"/>
        <rFont val="Arial"/>
        <family val="2"/>
      </rPr>
      <t xml:space="preserve">
max. 16 digits and 7 fractionals
</t>
    </r>
  </si>
  <si>
    <r>
      <t xml:space="preserve">Precursor: Specific embedded direct emissions
</t>
    </r>
    <r>
      <rPr>
        <sz val="10"/>
        <color theme="1"/>
        <rFont val="Arial"/>
        <family val="2"/>
      </rPr>
      <t>Unit: t CO2e / t precursor</t>
    </r>
  </si>
  <si>
    <r>
      <t xml:space="preserve">Precursor: Embedded direct emissions
</t>
    </r>
    <r>
      <rPr>
        <sz val="10"/>
        <color theme="1"/>
        <rFont val="Arial"/>
        <family val="2"/>
      </rPr>
      <t>Unit: t CO2e</t>
    </r>
  </si>
  <si>
    <r>
      <t xml:space="preserve">Precursor: Electricity consumed per tonne of precursor
</t>
    </r>
    <r>
      <rPr>
        <sz val="10"/>
        <color theme="1"/>
        <rFont val="Arial"/>
        <family val="2"/>
      </rPr>
      <t>Unit: MWh / t precursor</t>
    </r>
  </si>
  <si>
    <r>
      <t xml:space="preserve">Precursor: Emission factor of electricity
</t>
    </r>
    <r>
      <rPr>
        <sz val="10"/>
        <color theme="1"/>
        <rFont val="Arial"/>
        <family val="2"/>
      </rPr>
      <t>Unit: t CO2e / MWh</t>
    </r>
  </si>
  <si>
    <r>
      <t xml:space="preserve">Precursor: Specific embedded indirect emissions
</t>
    </r>
    <r>
      <rPr>
        <sz val="10"/>
        <color theme="1"/>
        <rFont val="Arial"/>
        <family val="2"/>
      </rPr>
      <t>Unit: t CO2e / t precursor</t>
    </r>
  </si>
  <si>
    <r>
      <t xml:space="preserve">Precursor: Embedded indirect emissions
</t>
    </r>
    <r>
      <rPr>
        <sz val="10"/>
        <color theme="1"/>
        <rFont val="Arial"/>
        <family val="2"/>
      </rPr>
      <t>Unit: t CO2e</t>
    </r>
  </si>
  <si>
    <r>
      <t xml:space="preserve">Electricity consumed in the production process
</t>
    </r>
    <r>
      <rPr>
        <sz val="10"/>
        <color theme="1"/>
        <rFont val="Arial"/>
        <family val="2"/>
      </rPr>
      <t>Unit: MWh</t>
    </r>
  </si>
  <si>
    <r>
      <t xml:space="preserve">Activity Level
</t>
    </r>
    <r>
      <rPr>
        <sz val="10"/>
        <color theme="1"/>
        <rFont val="Arial"/>
        <family val="2"/>
      </rPr>
      <t>Unit: t of product</t>
    </r>
  </si>
  <si>
    <r>
      <t xml:space="preserve">Specific direct embedded emissions
</t>
    </r>
    <r>
      <rPr>
        <sz val="10"/>
        <color theme="1"/>
        <rFont val="Arial"/>
        <family val="2"/>
      </rPr>
      <t>Unit: t CO2e/t of product</t>
    </r>
  </si>
  <si>
    <r>
      <t xml:space="preserve">Specific indirect embedded emissions
</t>
    </r>
    <r>
      <rPr>
        <sz val="10"/>
        <color theme="1"/>
        <rFont val="Arial"/>
        <family val="2"/>
      </rPr>
      <t>Unit: t CO2e/t of product</t>
    </r>
  </si>
  <si>
    <r>
      <t xml:space="preserve">Electricity consumed
</t>
    </r>
    <r>
      <rPr>
        <sz val="10"/>
        <color theme="1"/>
        <rFont val="Arial"/>
        <family val="2"/>
      </rPr>
      <t>Unit: MWh/ t product</t>
    </r>
  </si>
  <si>
    <r>
      <t xml:space="preserve">Embedded direct emissions
</t>
    </r>
    <r>
      <rPr>
        <sz val="10"/>
        <color theme="1"/>
        <rFont val="Arial"/>
        <family val="2"/>
      </rPr>
      <t>Unit: t CO2e</t>
    </r>
  </si>
  <si>
    <r>
      <t xml:space="preserve">Precursor: Direct Emissions
</t>
    </r>
    <r>
      <rPr>
        <sz val="10"/>
        <color theme="1"/>
        <rFont val="Arial"/>
        <family val="2"/>
      </rPr>
      <t>Unit: t CO2e</t>
    </r>
  </si>
  <si>
    <r>
      <t xml:space="preserve">Embedded indirect emissions
</t>
    </r>
    <r>
      <rPr>
        <sz val="10"/>
        <color theme="1"/>
        <rFont val="Arial"/>
        <family val="2"/>
      </rPr>
      <t>Unit: t CO2e</t>
    </r>
  </si>
  <si>
    <r>
      <t xml:space="preserve">Precursor: indirect embedded emissions
</t>
    </r>
    <r>
      <rPr>
        <sz val="10"/>
        <color theme="1"/>
        <rFont val="Arial"/>
        <family val="2"/>
      </rPr>
      <t>Unit: t CO2e</t>
    </r>
  </si>
  <si>
    <t xml:space="preserve">Double-click here for details…
Select from the drop down list if you utilize any fuels. If yes, select the applicable one. </t>
  </si>
  <si>
    <t>Double-click here for details…
The amount of fuel in tons used for the production process. Only report the fuel that was used in the specific production process, i.e. for the production of these goods described in column D.</t>
  </si>
  <si>
    <t>Double-click here for details…
The amount of goods in tons produced within the installation following the production process. Report the total production of the goods from column D for the whole installation.</t>
  </si>
  <si>
    <t>Double-click here for details…
The goods classified according to the Combined Nomenclature of the EU. If you are not sure abou the CN code of your precursors, consult the sheet 0. CBAM GOODS. The next colum informs you whether the precursor is relvant for CBAM or not.</t>
  </si>
  <si>
    <t>Double-click here for details…
Origin of the supplier of the precursor material.</t>
  </si>
  <si>
    <t xml:space="preserve">Double-click here for details…
Select from drop-down list for which of your products the precursor was used. This field attributes the emissions associated to the precursor to the good produced in your insatllation. In case you use the same precursor for the production of multiple goods (with possibly different CN codes), create one precursor-line for each good produced in your installation. </t>
  </si>
  <si>
    <t>Double-click here for details…
The amount of precursor material used. In case the same precursor is used for the production of multiple goods (with possibly different CN codes), the amounts put down in this column and for this precursor should add up to the total amount of precursor purchased.</t>
  </si>
  <si>
    <t>Double-click here for details…
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</si>
  <si>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Double-click here for details…
The embedded emissions associated with the production of one tonne of the precursor, excluding emissions embedded in the consumption of electrcity. Expressed as tonnes of CO2e emissions per tonne of good (tCO2e/t). This value can only be obtained from the supplier of the precursor.</t>
  </si>
  <si>
    <t>Double-click here for details…
The electricity consumed for the production of one tonne of the precursor. This value can only be obtained from the supplier of the precursor.</t>
  </si>
  <si>
    <t>Double-click here for details…
This factor is measured in tonnes of CO2 per MWh and defines the emission intensity of the used electricity. This value can only be obtained from the supplier of the precursor.</t>
  </si>
  <si>
    <t>Double-click here for details…
The embedded emissions associated with the consumption of electrcity during the production of the good and ist precursors. This value can only be obtained from the supplier of the precursor.</t>
  </si>
  <si>
    <t>TEMPLATE FILLED</t>
  </si>
  <si>
    <t>CN Code</t>
  </si>
  <si>
    <t>Aggregated goods category</t>
  </si>
  <si>
    <t>Kaolinic clays (other than kaolin)</t>
  </si>
  <si>
    <t xml:space="preserve">Calcined clays </t>
  </si>
  <si>
    <t>Cement clinkers</t>
  </si>
  <si>
    <t>White portland cement, whether or not artificially coloured</t>
  </si>
  <si>
    <t>Portland cement (excl. white, whether or not artificially coloured)</t>
  </si>
  <si>
    <t>Aluminous cement</t>
  </si>
  <si>
    <t>Cement, whether or not coloured (excl. portland cement and aluminous cement)</t>
  </si>
  <si>
    <t>Agglomerated iron ores and concentrates (excl. roasted iron pyrites)</t>
  </si>
  <si>
    <t>Sintered Ore</t>
  </si>
  <si>
    <t>Electrical energy</t>
  </si>
  <si>
    <t>Electricity (export to EU)</t>
  </si>
  <si>
    <t>Hydrogen</t>
  </si>
  <si>
    <t>Nitric acid; sulphonitric acids</t>
  </si>
  <si>
    <t>Ammonia, anhydrous or in aqueous solution</t>
  </si>
  <si>
    <t>Ammonia</t>
  </si>
  <si>
    <t>Anhydrous ammonia</t>
  </si>
  <si>
    <t>Ammonia in aqueous solution</t>
  </si>
  <si>
    <t>Nitrate of potassium</t>
  </si>
  <si>
    <t>Mineral or chemical nitrogenous fertilisers (excl. those in tablets or similar forms, or in packages with a gross weight of &lt;= 10 kg)</t>
  </si>
  <si>
    <t>Urea, whether or not in aqueous solution (excl. that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</si>
  <si>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</si>
  <si>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</si>
  <si>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</si>
  <si>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</si>
  <si>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whether or not in aqueous solution (excl. that in tablets or similar forms, or in packages with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</si>
  <si>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</si>
  <si>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</si>
  <si>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(excl. those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</si>
  <si>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</si>
  <si>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</si>
  <si>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</si>
  <si>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</si>
  <si>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</si>
  <si>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</si>
  <si>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</si>
  <si>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Mineral or chemical fertilisers of animal or vegetable origin, in tablets or similar forms, or in packages with a gross weight of &lt;= 10 kg</t>
  </si>
  <si>
    <t>Mineral or chemical fertilisers containing the three fertilising elements nitrogen, phosphorus and potassium (excl. those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</si>
  <si>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</si>
  <si>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</si>
  <si>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</si>
  <si>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</si>
  <si>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</si>
  <si>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</si>
  <si>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</si>
  <si>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</si>
  <si>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</si>
  <si>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Pig iron and spiegeleisen, in pigs, blocks or other primary forms</t>
  </si>
  <si>
    <t>Pig iron</t>
  </si>
  <si>
    <t>Non-alloy pig iron in pigs, blocks or other primary forms, containing, by weight, &lt;= 0,5% of phosphorous</t>
  </si>
  <si>
    <t>Non-alloy pig iron in pigs, blocks or other primary forms, containing by weight &lt;= 0,5% phosphorus, &gt;= 0,4% manganese and &lt;= 1% silicon</t>
  </si>
  <si>
    <t>Non-alloy pig iron in pigs, blocks or other primary forms, containing by weight &lt;= 0,5% phosphorus, &gt;= 0,4% manganese and &gt; 1% silicon</t>
  </si>
  <si>
    <t>Non-alloy pig iron in pigs, blocks or other primary forms, containing by weight &lt;= 0,5% phosphorus, and &gt;= 0,1% but &lt; 0,4% manganese</t>
  </si>
  <si>
    <t>Non-alloy pig iron in pigs, blocks or other primary forms, containing by weight &lt;= 0,5% phosphorus, and &lt;= 0,1% manganese</t>
  </si>
  <si>
    <t>Non-alloy pig iron in pigs, blocks or other primary forms, containing by weight &gt;= 0,5% phosphorus</t>
  </si>
  <si>
    <t>Alloy pig iron and spiegeleisen, in pigs, blocks or other primary forms</t>
  </si>
  <si>
    <t>Alloy pig iron in pigs, blocks or other primary forms, containing by weight &gt;= 0,3% but &lt;= 1% titanium and &gt;= 0,5% but &lt;= 1% vanadium</t>
  </si>
  <si>
    <t>Alloy pig iron and spiegeleisen, in pigs, blocks or other primary forms (excl. alloy iron containing, by weight, &gt;= 0,3% but &lt;= 1% titanium and &gt;= 0,5% but &lt;= 1% vanadium)</t>
  </si>
  <si>
    <t>Ferro-manganese, containing by weight &gt; 2% of carbon</t>
  </si>
  <si>
    <t>Alloys (FeMn, FeCr, FeNi)</t>
  </si>
  <si>
    <t>Ferro-manganese, containing by weight &gt; 2% carbon, with a granulometry &lt;= 5 mm and a manganese content by weight &gt; 65%</t>
  </si>
  <si>
    <t>Ferro-manganese, containing by weight &gt; 2% carbon (excl. ferro-manganese with a granulometry of &lt;= 5 mm and containing by weight &gt; 65% manganese)</t>
  </si>
  <si>
    <t>Ferro-manganese, containing by weight &lt;= 2% carbon</t>
  </si>
  <si>
    <t>Ferro-chromium, containing by weight &gt; 4% of carbon</t>
  </si>
  <si>
    <t>Ferro-chromium, containing by weight &gt; 4% but &lt;= 6% carbon</t>
  </si>
  <si>
    <t>Ferro-chromium, containing by weight &gt; 6% carbon</t>
  </si>
  <si>
    <t>Ferro-chromium, containing by weight &lt;= 4% of carbon</t>
  </si>
  <si>
    <t>Ferro-chromium, containing by weight &lt;= 0,05% carbon</t>
  </si>
  <si>
    <t>Ferro-chromium, containing by weight &gt; 0,05% but &lt;= 0,5% carbon</t>
  </si>
  <si>
    <t>Ferro-chromium, containing by weight &gt; 0,5% but &lt;= 4% carbon</t>
  </si>
  <si>
    <t>Ferro-nickel</t>
  </si>
  <si>
    <t>Ferrous products obtained by direct reduction of iron ore and other spongy ferrous products, in lumps, pellets or similar forms; iron having a minimum purity by weight of 99,94%, in lumps, pellets or similar forms</t>
  </si>
  <si>
    <t>Direct reduced iron</t>
  </si>
  <si>
    <t>Ferrous products obtained by direct reduction of iron ore, in lumps, pellets or similar forms</t>
  </si>
  <si>
    <t>Spongy ferrous products, obtained from molten pig iron by atomisation, iron of a purity of &gt;= 99,94%, in lumps, pellets or similar forms</t>
  </si>
  <si>
    <t>Granules and powders of pig iron, spiegeleisen, iron or steel (excl. granules and powders of ferro-alloys, turnings and filings of iron or steel, radioactive iron powders "isotopes" and certain low-calibre, substandard balls for ballbearings)</t>
  </si>
  <si>
    <t>Granules, of pig iron, spiegeleisen, iron or steel (excl. granules of ferro-alloys, turnings and filings of iron or steel, certain small calibre items, defective balls for ball-bearings)</t>
  </si>
  <si>
    <t>Powders, of alloy steel (excl. powders of ferro-alloys and radioactive iron powders "isotopes")</t>
  </si>
  <si>
    <t>Powders, of pig iron, spiegeleisen, iron or non-alloy steel (excl. powders of ferro-alloys and radioactive iron powders "isotopes")</t>
  </si>
  <si>
    <t>Iron and non-alloy steel in ingots or other primary forms (excl. remelting scrap ingots, products obtained by continuous casting and iron of heading 7203)</t>
  </si>
  <si>
    <t>Crude steel</t>
  </si>
  <si>
    <t>Ingots, of iron and non-alloy steel (excl. remelted scrap ingots, continuous cast products, iron of heading 7203)</t>
  </si>
  <si>
    <t>Iron and non-alloy steel, in puddled bars or other primary forms (excl. ingots, remelted scrap ingots, continuous cast products, iron of heading 7203)</t>
  </si>
  <si>
    <t>Semi-finished products of iron or non-alloy steel</t>
  </si>
  <si>
    <t>Semi-finished products of iron or non-alloy steel containing, by weight, &lt; 0,25% of carbon, of square or rectangular cross-section, the width measuring &lt; twice the thickness</t>
  </si>
  <si>
    <t>Semi-finished products, of non-alloy free-cutting steel, containing by weight &lt; 0,25% carbon, of square or rectangular cross-section, the width &lt; twice the thickness, rolled or obtained by continuous casting</t>
  </si>
  <si>
    <t>Semi-finished products, of iron or non-alloy steel, containing by weight &lt; 0,25% carbon, of square or rectangular cross-section, the width &lt; twice the thickness of &lt;= 130 mm, rolled or obtained by continuous casting (excl. free-cutting steel)</t>
  </si>
  <si>
    <t>Semi-finished products, of iron or non-alloy steel, containing by weight &lt; 0,25% carbon, of square or rectangular cross-section, the width &lt; twice the thickness of &gt; 130 mm, rolled or obtained by continuous casting (excl. free-cutting steel)</t>
  </si>
  <si>
    <t>Semi-finished products of iron or non-alloy steel, containing by weight &lt; 0,25% carbon, of rectangular cross-section, the width &lt; twice the thickness, forged</t>
  </si>
  <si>
    <t>Semi-finished products of iron or non-alloy steel containing, by weight, &lt; 0,25% of carbon, of rectangular "other than square" cross-section, the width measuring &gt;= twice the thickness</t>
  </si>
  <si>
    <t>Semi-finished products of iron or non-alloy steel, containing by weight &lt; 0,25 of carbon, of rectangular "other than square" cross-section, the width measuring &gt;= twice the thickness, rolled or obtained by continuous casting</t>
  </si>
  <si>
    <t>Semi-finished products of iron or non-alloy steel, containing by weight &lt; 0,25% carbon, of rectangular "other than square" cross-section, the width &gt;= twice the thickness, forged</t>
  </si>
  <si>
    <t>Semi-finished products of iron or non-alloy steel containing, by weight, &lt; 0,25% of carbon, of circular cross-section, or of a cross-section other than square or rectangular</t>
  </si>
  <si>
    <t>Semi-finished products, of iron or non-alloy steel, containing by weight &lt; 0,25% carbon, of circular or polygonal cross-section, rolled or obtained by continuous casting</t>
  </si>
  <si>
    <t>Semi-finished products of iron or non-alloy steel, containing by weight &lt; 0,25% carbon, of circular or polygonal cross-section, forged</t>
  </si>
  <si>
    <t>Semi-finished products of iron or non-alloy steel, containing by weight &lt; 0,25% carbon (excl. semi-products, of square, rectangular, circular or polygonal cross-section)</t>
  </si>
  <si>
    <t>Semi-finished products of iron or non-alloy steel containing, by weight, &gt;= 0,25% of carbon</t>
  </si>
  <si>
    <t>Semi-finished products, of non-alloy free-cutting steel, containing by weight &gt;= 0,25% carbon, of square or rectangular cross-section, the width &lt; twice the thickness, rolled or obtained by continuous casting</t>
  </si>
  <si>
    <t>Semi-finished products of iron or non-alloy steel, containing by weight &gt;= 0,25% but &lt; 0,6% carbon, of square or rectangular cross-section, the width &lt; twice the thickness, rolled or obtained by continuous casting (excl. free-cutting steel)</t>
  </si>
  <si>
    <t>Semi-finished products of iron or non-alloy steel, containing by weight &gt;= 0,6% carbon, of square or rectangular cross-section, the width &lt; twice the thickness, rolled or obtained by continuous casting (excl. free-cutting steel)</t>
  </si>
  <si>
    <t>Semi-finished products of iron or non-alloy steel, containing by weight &gt;= 0,25% carbon, of square or rectangular cross-section, the width &lt; twice the thickness, forged</t>
  </si>
  <si>
    <t>Semi-finished products of iron or non-alloy steel, containing by weight &gt;= 0,25 of carbon, of rectangular "other than square" cross-section, the width measuring &gt;= twice the thickness, rolled or obtained by continuous casting</t>
  </si>
  <si>
    <t>Semi-finished products of iron or non-alloy steel, containing by weight &gt;= 0,25% carbon, of rectangular "other than square" cross-section and the width &gt;= twice the thickness, forged</t>
  </si>
  <si>
    <t>Semi-finished products of iron or non-alloy steel, containing by weight &gt;= 0,25% carbon, of circular or polygonal cross-section, rolled or obtained by continuous casting</t>
  </si>
  <si>
    <t>Semi-finished products of iron or non-alloy steel, containing by weight &gt;= 0,6% carbon, of circular or polygonal cross-section, forged</t>
  </si>
  <si>
    <t>Semi-finished products of iron or non-alloy steel, containing by weight &gt;= 0,25% carbon (excl. those of square, rectangular, circular or polygonal cross-section)</t>
  </si>
  <si>
    <t>Flat-rolled products of iron or non-alloy steel, of a width &gt;= 600 mm, hot-rolled, not clad, plated or coated</t>
  </si>
  <si>
    <t>Flat-rolled products of iron or non-alloy steel, of a width of &gt;= 600 mm, in coils, simply hot-rolled, not clad, plated or coated, with patterns in relief directly due to the rolling process</t>
  </si>
  <si>
    <t>Flat-rolled products of iron or non-alloy steel, of a width of &gt;= 600 mm, in coils, simply hot-rolled, not clad, plated or coated, of a thickness of &gt;= 4,75 mm, pickled, without patterns in relief</t>
  </si>
  <si>
    <t>Flat-rolled products of iron or non-alloy steel, of a width of &gt;= 600 mm, in coils, simply hot-rolled, not clad, plated or coated, of a thickness of &gt;= 3 mm but &lt; 4,75 mm, pickled, without patterns in relief</t>
  </si>
  <si>
    <t>Flat-rolled products of iron or non-alloy steel, of a width of &gt;= 600 mm, in coils, simply hot-rolled, not clad, plated or coated, of a thickness of &lt; 3 mm, pickled, without patterns in relief</t>
  </si>
  <si>
    <t>Flat-rolled products of iron or non-alloy steel, of a width of &gt;= 600 mm, in coils, simply hot-rolled, not clad, plated or coated, of a thickness of &gt;= 10 mm, not pickled, without patterns in relief</t>
  </si>
  <si>
    <t>Flat-rolled products of iron or non-alloy steel, of a width of &gt;= 600 mm, in coils, simply hot-rolled, not clad, plated or coated, of a thickness of &gt;= 4,75 mm but &lt; 10 mm, not pickled, without patterns in relief</t>
  </si>
  <si>
    <t>Flat-rolled products of iron or non-alloy steel, of a width of &gt;= 600 mm, in coils, simply hot-rolled, not clad, plated or coated, of a thickness of &gt;= 3 mm but &lt; 4,75 mm, not pickled, without patterns in relief</t>
  </si>
  <si>
    <t>Flat-rolled products of iron or non-alloy steel, of a width of &gt;= 600 mm, in coils, simply hot-rolled, not clad, plated or coated, of a thickness of &lt; 3 mm, not pickled, without patterns in relief</t>
  </si>
  <si>
    <t>Flat-rolled products of iron or non-alloy steel, of a width of &gt;= 600 mm, not in coils, simply hot-rolled, not clad, plated or coated, with patterns in relief directly due to the rolling process</t>
  </si>
  <si>
    <t>Flat-rolled products of iron or non-alloy steel, of a width &gt;= 600 mm, not in coils, simply hot-rolled, not clad, plated or coated, of a thickness of &gt; 10 mm, without patterns in relief</t>
  </si>
  <si>
    <t>Flat-rolled products of iron or non-alloy steel, of a width of &gt;= 600 mm, not in coils, simply hot-rolled, not clad, plated or coated, of a thickness of &gt; 15 mm, without patterns in relief</t>
  </si>
  <si>
    <t>Flat-rolled products of iron or non-alloy steel, of a width of &gt;= 2.050 mm, not in coils, simply hot-rolled, not clad, plated or coated, of a thickness of &gt; 10 mm but &lt;= 15 mm, without patterns in relief (excl. "wide flats")</t>
  </si>
  <si>
    <t>Flat-rolled products of iron or non-alloy steel, of a width of &lt; 2.050 mm but &gt;= 600 mm, not in coils, simply hot-rolled, not clad, plated or coated, of a thickness of &gt; 10 mm but &lt;= 15 mm, without patterns in relief</t>
  </si>
  <si>
    <t>Flat-rolled products of iron or non-alloy steel, of a width of &gt;= 600 mm, not in coils, simply hot-rolled, not clad, plated or coated, of a thickness of &gt;= 4,75 mm but &lt;= 10 mm, without patterns in relief</t>
  </si>
  <si>
    <t>Flat-rolled products of iron or non-alloy steel, of a width of &lt;= 1.250 mm, not in coils, simply hot-rolled on four faces or in a closed box pass, not clad, plated or coated, of a thickness of &gt;= 4,75 mm but &lt;= 10 mm, without patterns in relief</t>
  </si>
  <si>
    <t>Flat-rolled products of iron or non-alloy steel, of a width of &gt;= 2.050 mm, not in coils, simply hot-rolled, not clad, plated or coated, of a thickness of &gt;= 4,75 mm but &lt;= 10 mm, without patterns in relief</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</si>
  <si>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</si>
  <si>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Flat-rolled products of iron or non-alloy steel, of a width of &gt;= 600 mm, not in coils, simply hot-rolled, not clad, plated or coated, of a thickness of &gt;= 3 mm but &lt; 4,75 mm, without patterns in relief</t>
  </si>
  <si>
    <t>Flat-rolled products of iron or non-alloy steel, of a width of &lt;= 1.250 mm, not in coils, simply hot-rolled on four faces or in a closed box pass, not clad, plated or coated, of a thickness of &gt;= 4 mm but &lt; 4,75 mm, without patterns in relief</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</si>
  <si>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</si>
  <si>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Flat-rolled products of iron or non-alloy steel, of a width of &gt;= 600 mm, not in coils, simply hot-rolled, not clad, plated or coated, of a thickness of &lt; 3 mm, without patterns in relief</t>
  </si>
  <si>
    <t>Flat-rolled products of iron or steel, of a width &gt;= 600 mm, hot-rolled and further worked, but not clad, plated or coated</t>
  </si>
  <si>
    <t>Flat-rolled products of iron or steel, of a width &gt;= 600 mm, hot-rolled and further worked, but not clad, plated or coated, perforated</t>
  </si>
  <si>
    <t>Flat-rolled products of iron or steel, of a width &gt;= 600 mm, hot-rolled and further worked, but not clad, plated or coated, non-perforated</t>
  </si>
  <si>
    <t>Flat-rolled products of iron or non-alloy steel, of a width of &gt;= 600 mm, cold-rolled "cold-reduced", not clad, plated or coated</t>
  </si>
  <si>
    <t>Flat-rolled products of iron or non-alloy steel, of a width of &gt;= 600 mm, in coils, simply cold-rolled "cold-reduced", not clad, plated or coated, of a thickness of &gt;= 3 mm</t>
  </si>
  <si>
    <t>Flat-rolled products of iron or non-alloy steel, of a width of &gt;= 600 mm, in coils, simply cold-rolled "cold-reduced", not clad, plated or coated, of a thickness of &gt; 1 mm but &lt; 3 mm</t>
  </si>
  <si>
    <t>Flat-rolled products of iron or non-alloy steel, of a width of &gt;= 600 mm, in coils, simply cold-rolled "cold-reduced", of a thickness of &gt; 1 mm but &lt; 3 mm "electrical"</t>
  </si>
  <si>
    <t>Flat-rolled products of iron or non-alloy steel, of a width of &gt;= 600 mm, in coils, simply cold-rolled "cold-reduced", not clad, plated or coated, of a thickness of &gt; 1 mm but &lt; 3 mm (excl. electrical)</t>
  </si>
  <si>
    <t>Flat-rolled products of iron or non-alloy steel, of a width of &gt;= 600 mm, in coils, simply cold-rolled "cold-reduced", not clad, plated or coated, of a thickness of &gt;= 0,5 mm but &lt;= 1 mm</t>
  </si>
  <si>
    <t>Flat-rolled products of iron or non-alloy steel, of a width of &gt;= 600 mm, in coils, simply cold-rolled "cold-reduced", of a thickness of &gt;= 0,5 mm but &lt;= 1 mm "electrical"</t>
  </si>
  <si>
    <t>Flat-rolled products of iron or non-alloy steel, of a width of &gt;= 600 mm, in coils, simply cold-rolled "cold-reduced", not clad, plated or coated, of a thickness of &gt;= 0,5 mm but &lt;= 1 mm (excl. electrical)</t>
  </si>
  <si>
    <t>Flat-rolled products of iron or non-alloy steel, of a width of &gt;= 600 mm, in coils, simply cold-rolled "cold-reduced", not clad, plated or coated, of a thickness of &lt; 0,5 mm</t>
  </si>
  <si>
    <t>Flat-rolled products of iron or non-alloy steel, of a width of &gt;= 600 mm, in coils, simply cold-rolled "cold-reduced", of a thickness of &lt; 0,5 mm "electrical"</t>
  </si>
  <si>
    <t>Flat-rolled products of iron or non-alloy steel, of a width of &gt;= 600 mm, in coils, simply cold-rolled "cold-reduced", not clad, plated or coated, of a thickness of &gt;= 0,35 mm but &lt; 0,5 mm (excl. electrical)</t>
  </si>
  <si>
    <t>Flat-rolled products of iron or non-alloy steel, of a width of &gt;= 600 mm, in coils, simply cold-rolled "cold-reduced", not clad, plated or coated, of a thickness of &lt; 0,35 mm (excl. electrical)</t>
  </si>
  <si>
    <t>Flat-rolled products of iron or non-alloy steel, of a width of &gt;= 600 mm, not in coils, simply cold-rolled "cold-reduced", not clad, plated or coated, of a thickness of &gt;= 3 mm</t>
  </si>
  <si>
    <t>Flat-rolled products of iron or non-alloy steel, of a width of &gt;= 600 mm, not in coils, simply cold-rolled "cold-reduced", not clad, plated or coated, of a thickness of &gt; 1 mm but &lt; 3 mm</t>
  </si>
  <si>
    <t>Flat-rolled products of iron or non-alloy steel, of a width of &gt;= 600 mm, not in coils, simply cold-rolled "cold-reduced", of a thickness of &gt; 1 mm but &lt; 3 mm "electrical"</t>
  </si>
  <si>
    <t>Flat-rolled products of iron or non-alloy steel, of a width of &gt;= 600 mm, not in coils, simply cold-rolled "cold-reduced", not clad, plated or coated, of a thickness of &gt; 1 mm but &lt; 3 mm (excl. electrical)</t>
  </si>
  <si>
    <t>Flat-rolled products of iron or non-alloy steel, of a width of &gt;= 600 mm, not in coils, simply cold-rolled "cold-reduced", not clad, plated or coated, of a thickness of &gt;= 0,5 mm but &lt;= 1 mm</t>
  </si>
  <si>
    <t>Flat-rolled products of iron or non-alloy steel, of a width of &gt;= 600 mm, not in coils, simply cold-rolled "cold-reduced", of a thickness of &gt;= 0,5 mm but &lt;= 1 mm "electrical"</t>
  </si>
  <si>
    <t>Flat-rolled products of iron or non-alloy steel, of a width of &gt;= 600 mm, not in coils, simply cold-rolled "cold-reduced", not clad, plated or coated, of a thickness of &gt;= 0,5 mm but &lt;= 1 mm (excl. electrical)</t>
  </si>
  <si>
    <t>Flat-rolled products of iron or non-alloy steel, of a width of &gt;= 600 mm, not in coils, simply cold-rolled "cold-reduced", not clad, plated or coated, of a thickness of &lt; 0,5 mm</t>
  </si>
  <si>
    <t>Flat-rolled products of iron or non-alloy steel, of a width of &gt;= 600 mm, not in coils, simply cold-rolled "cold-reduced", of a thickness of &lt; 0,5 mm "electrical"</t>
  </si>
  <si>
    <t>Flat-rolled products of iron or non-alloy steel, of a width of &gt;= 600 mm, not in coils, simply cold-rolled "cold-reduced", not clad, plated or coated, of a thickness of &lt; 0,5 mm (excl. electrical)</t>
  </si>
  <si>
    <t>Flat-rolled products of iron or steel, of a width of &gt;= 600 mm, cold-rolled "cold-reduced", and further worked, but not clad, plated or coated</t>
  </si>
  <si>
    <t>Flat-rolled products of iron or steel, of a width of &gt;= 600 mm, cold-rolled "cold-reduced" and further worked, but not clad, plated or coated, perforated</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</si>
  <si>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</si>
  <si>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</si>
  <si>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Flat-rolled products of iron or non-alloy steel, of a width of &gt;= 600 mm, hot-rolled or cold-rolled "cold-reduced", tinned, of a thickness of &gt;= 0,5 mm</t>
  </si>
  <si>
    <t>Flat-rolled products of iron or non-alloy steel, of a width of &gt;= 600 mm, hot-rolled or cold-rolled "cold-reduced", tinned, of a thickness of &lt; 0,5 mm</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</si>
  <si>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</si>
  <si>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</si>
  <si>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iron or non-alloy steel, of a width of &gt;= 600 mm, hot-rolled or cold-rolled "cold-reduced", plated or coated with lead, incl. terne-plate</t>
  </si>
  <si>
    <t>Flat-rolled products of iron or non-alloy steel, of a width of &gt;= 600 mm, hot-rolled or cold-rolled "cold-reduced", electrolytically plated or coated with zinc</t>
  </si>
  <si>
    <t>Flat-rolled products of iron or non-alloy steel, of a width of &gt;= 600 mm, hot-rolled or cold-rolled "cold-reduced", corrugated, plated or coated with zinc (excl. electrolytically plated or coated with zinc)</t>
  </si>
  <si>
    <t>Flat-rolled products of iron or non-alloy steel, of a width of &gt;= 600 mm, hot-rolled or cold-rolled "cold-reduced", not corrugated, plated or coated with zinc (excl. electrolytically plated or coated with zinc)</t>
  </si>
  <si>
    <t>Flat-rolled products of iron or non-alloy steel, of a width of &gt;= 600 mm, hot-rolled or cold-rolled "cold-reduced", plated or coated with chromium oxides or with chromium and chromium oxides</t>
  </si>
  <si>
    <t>Flat-rolled products of iron or non-alloy steel, of a width of &gt;= 600 mm, hot-rolled or cold-rolled "cold-reduced", plated or coated with aluminium-zinc alloys</t>
  </si>
  <si>
    <t>Flat-rolled products of iron or non-alloy steel, of a width of &gt;= 600 mm, hot-rolled or cold-rolled "cold-reduced", plated or coated with aluminium (excl. products plated or coated with aluminium-zinc alloys)</t>
  </si>
  <si>
    <t>Flat products of iron or non-alloy steel, of a width of &gt;= 600 mm, hot-rolled or cold-rolled "cold-reduced", painted, varnished or coated with plastics</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</si>
  <si>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</si>
  <si>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Flat-rolled products of iron or non-alloy steel, of a width of &gt;= 600 mm, hot-rolled or cold-rolled "cold-reduced", painted, varnished or plastic coated (excl. tinplate and products electrolytically plated or coated with chrome, varnished)</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</si>
  <si>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</si>
  <si>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Flat-rolled products of iron or non-alloy steel, of a width of &gt;= 600 mm, hot-rolled or cold-rolled "cold-reduced", clad</t>
  </si>
  <si>
    <t>Flat-rolled products of iron or non-alloy steel, tinned and printed, of a width of &gt;= 600 mm, hot-rolled or cold-rolled "cold-reduced"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</si>
  <si>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</si>
  <si>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Flat-rolled products of iron or non-alloy steel, of a width of &lt; 600 mm, hot-rolled or cold-rolled "cold-reduced", not clad, plated or coated</t>
  </si>
  <si>
    <t>Flat-rolled products of iron or non-alloy steel, simply hot-rolled on four faces or in a closed box pass, not clad, plated or coated, of a width of &gt; 150 mm but &lt; 600 mm and a thickness of &gt;= 4 mm, not in coils, without patterns in relief, commonly known as "wide flats"</t>
  </si>
  <si>
    <t>Flat-rolled products of iron or non-alloy steel, of a width &lt; 600 mm, not further worked than hot-rolled, not clad, plated or coated, of a thickness of &gt;= 4,75 mm (excl. "wide flats")</t>
  </si>
  <si>
    <t>Flat-rolled products of iron or non-alloy steel, of a width &lt; 600 mm, simply hot-rolled, not clad, plated or coated, of a thickness &lt; 4,75 mm (excl. "wide flats")</t>
  </si>
  <si>
    <t>Flat-rolled products of iron or non-alloy steel, of a width of &lt; 600 mm, simply cold-rolled "cold-reduced", not clad, plated or coated, containing by weight &lt; 0,25% of carbon</t>
  </si>
  <si>
    <t>Flat-rolled products of iron or non-alloy steel, of a width of &lt; 600 mm, simply cold-rolled "cold-reduced", not clad, plated or coated, containing by weight &lt; 0,25% of carbon "electrical"</t>
  </si>
  <si>
    <t>Flat-rolled products of iron or non-alloy steel, of a width of &lt; 600 mm and of a thickness of &gt;= 0,35 mm, simply cold-rolled "cold-reduced", not clad, plated or coated, containing by weight &lt; 0,25% of carbon (excl. electrical plate)</t>
  </si>
  <si>
    <t>Flat-rolled products of iron or non-alloy steel, of a width of &lt; 600 mm and of a thickness of &lt; 0,35 mm, simply cold-rolled "cold-reduced", not clad, plated or coated, containing by weight &lt; 0,25% of carbon (excl. electrical plate)</t>
  </si>
  <si>
    <t>Flat-rolled products of iron or non-alloy steel, of a width of &lt; 600 mm, simply cold-rolled "cold-reduced", not clad, plated or coated, containing by weight &gt;= 0,25% of carbon</t>
  </si>
  <si>
    <t>Flat-rolled products of iron or non-alloy steel, of a width of &lt; 600 mm, hot-rolled or cold-rolled "cold-reduced" and further worked, but not clad, plated or coated</t>
  </si>
  <si>
    <t>Flat-rolled products of iron or non-alloy steel, of a width of &lt; 600 mm, hot-rolled or cold-rolled "cold-reduced" and further worked, but not clad, plated or coated, perforated</t>
  </si>
  <si>
    <t>Flat-rolled products of iron or non-alloy steel, of a width of &lt; 600 mm, hot-rolled or cold-rolled "cold-reduced" and further worked, but not clad, plated or coatednon-perforated</t>
  </si>
  <si>
    <t>Flat-rolled products of iron or non-alloy steel, of a width of &lt; 600 mm, hot-rolled or cold-rolled "cold-reduced", clad, plated or coated</t>
  </si>
  <si>
    <t>Flat-rolled products of iron or non-alloy steel, of a width of &lt; 600 mm, hot-rolled or cold-rolled "cold-reduced", tinned</t>
  </si>
  <si>
    <t>Tinplate of iron or non-alloy steel, of a width of &lt; 600 mm and of a thickness of &lt; 0,5 mm, tinned [coated with a layer of metal containing, by weight,  &gt;= 97% of tin], not further worked than surface-treated</t>
  </si>
  <si>
    <t>Flat-rolled products of iron or non-alloy steel, hot-rolled or cold-rolled "cold-reduced", of a width of &lt; 600 mm, tinned (excl. tinplate, not further worked than surface-treated)</t>
  </si>
  <si>
    <t>Flat-rolled products of iron or non-alloy steel, of a width of &lt; 600 mm, hot-rolled or cold-rolled "cold-reduced", electrolytically plated or coated with zinc</t>
  </si>
  <si>
    <t>Flat-rolled products of iron or non-alloy steel, of a width of &lt; 600 mm, hot-rolled or cold-rolled "cold-reduced", tinned (excl. electrolytically plated or coated with zinc)</t>
  </si>
  <si>
    <t>Flat-rolled products of iron or non-alloy steel, of a width of &lt; 600 mm, hot-rolled or cold-rolled "cold-reduced", painted, varnished or coated with plastics</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</si>
  <si>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</si>
  <si>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</si>
  <si>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Flat-rolled products of iron or non-alloy steel, of a width of &lt; 600 mm, hot-rolled or cold-rolled "cold-reduced", plated or coated (excl. tinned, plated or coated with zinc, painted, varnished or coated with plastics)</t>
  </si>
  <si>
    <t>Flat-rolled products of iron or non-alloy steel, of a width of &lt; 600 mm, hot-rolled or cold-rolled "cold-reduced", plated or coated with chromium oxides or with chromium and chromium oxides (excl. varnished)</t>
  </si>
  <si>
    <t>Flat-rolled products of iron or non-alloy steel, of a width of &lt; 600 mm, hot-rolled or cold-rolled "cold-reduced", plated or coated with chromium or nickel</t>
  </si>
  <si>
    <t>Flat-rolled products of iron or non-alloy steel, of a width of &lt; 600 mm, hot-rolled or cold-rolled "cold-reduced", plated or coated with copper</t>
  </si>
  <si>
    <t>Flat-rolled products of iron or non-alloy steel, of a width of &lt; 600 mm, hot-rolled or cold-rolled "cold-reduced", plated or coated with aluminium-zinc alloys</t>
  </si>
  <si>
    <t>Flat-rolled products of iron or non-alloy steel, of a width of &lt; 600 mm, hot-rolled or cold-rolled "cold-reduced", plated or coated with aluminium (excl. products plated or coated with aluminium-zinc alloys)</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</si>
  <si>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</si>
  <si>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Flat-rolled products of iron or non-alloy steel, of a width of &lt; 600 mm, hot-rolled or cold-rolled "cold-reduced", clad</t>
  </si>
  <si>
    <t>Bars and rods of iron or non-alloy steel, hot-rolled, in irregularly wound coils</t>
  </si>
  <si>
    <t>Bars and rods, hot-rolled, in irregularly wound coils of iron or non-alloy steel, with indentations, ribs, grooves or other deformations produced during the rolling process</t>
  </si>
  <si>
    <t>Bars and rods, hot-rolled, in irregularly wound coils, of non-alloy free-cutting steel (excl. bars and rods containing indentations, ribs, grooves or other deformations produced during the rolling process)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</si>
  <si>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</si>
  <si>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Bars and rods, hot-rolled, of the type used for concrete reinforcement, smooth, of iron or non-alloy steel, in irregularly wound coils, of circular cross-section measuring &lt; 14 mm in diameter</t>
  </si>
  <si>
    <t>Bars and rods, hot-rolled, of the type used for tyre cord, smooth, of iron or non-alloy steel, in irregularly wound coils</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</si>
  <si>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</si>
  <si>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</si>
  <si>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</si>
  <si>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</si>
  <si>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</si>
  <si>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</si>
  <si>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</si>
  <si>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Bars and rods, of iron or non-alloy steel, not further worked than forged, hot-rolled, hot-drawn or hot-extruded, but incl. those twisted after rolling (excl. in irregularly wound coils)</t>
  </si>
  <si>
    <t>Bars and rods, of iron or non-alloy steel, not further worked than forged (excl. in irregularly wound coils)</t>
  </si>
  <si>
    <t>Bars and rods, of iron or non-alloy steel, with indentations, ribs, groves or other deformations produced during the rolling process</t>
  </si>
  <si>
    <t>Bars and rods, of non-alloy free-cutting steel, not further worked than hot-rolled, hot-drawn or hot-extruded (excl. containing indentations, ribs, grooves or other deformations produced during the rolling process or twisted after rolling)</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</si>
  <si>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</si>
  <si>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</si>
  <si>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</si>
  <si>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</si>
  <si>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Bars and rods of the type used for concrete reinforcement, smooth, of iron or non-alloy steel, only hot-rolled, only hot-drawn or only hot-extruded, containing &lt; 0,25% of carbon, of square cross-section or of a cross-section other than rectangular</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</si>
  <si>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</si>
  <si>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</si>
  <si>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</si>
  <si>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</si>
  <si>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</si>
  <si>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</si>
  <si>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Bars and rods, of iron or non-alloy steel, cold-formed or cold-finished, whether or not further worked, or hot-formed and further worked, n.e.s.</t>
  </si>
  <si>
    <t>Bars and rods, of non-alloy free-cutting steel, not further worked than cold-formed or cold-finished</t>
  </si>
  <si>
    <t>Bars and rods, of iron or non-alloy steel, not further worked than cold-formed or cold-finished (excl. of free-cutting steel)</t>
  </si>
  <si>
    <t>Other bars and rods of iron or non-alloy steel, not further worked than cold-formed or cold-finished, containing by weight &lt; 0,25% of carbon of rectangular "other than square" cross-section (excl. those of free-cutting steel)</t>
  </si>
  <si>
    <t>Other bars and rods of iron or non-alloy steel, not further worked than cold-formed or cold-finished, containing by weight &lt; 0,25% of carbon, of square or other than rectangular cross-section (excl. those of free-cutting steel)</t>
  </si>
  <si>
    <t>Other bars and rods of iron or non-alloy steel, not further worked than cold-formed or cold-finished, containing by weight &gt;= 0,25% of carbon (excl. those of free-cutting steel)</t>
  </si>
  <si>
    <t>Bars or rods, of iron or non-alloy steel, cold-formed or cold-finished and further worked or hot-formed and further worked, n.e.s.</t>
  </si>
  <si>
    <t>Angles, shapes and sections of iron or non-alloy steel, n.e.s.</t>
  </si>
  <si>
    <t>U, I or H sections of iron or non-alloy steel, not further worked than hot-rolled, hot-drawn or extruded, of a height of &lt; 80 mm</t>
  </si>
  <si>
    <t>L sections of iron or non-alloy steel, not further worked than hot-rolled, hot-drawn or extruded, of a height of &lt; 80 mm</t>
  </si>
  <si>
    <t>T sections of iron or non-alloy steel, not further worked than hot-rolled, hot-drawn or extruded, of a height of &lt; 80 mm</t>
  </si>
  <si>
    <t>U sections of iron or non-alloy steel, not further worked than hot-rolled, hot-drawn or hot-extruded, of a height &gt;= 80 mm</t>
  </si>
  <si>
    <t>U sections of iron or non-alloy steel, simply hot-rolled, hot-drawn or extruded, of a height &gt;= 80 mm but &lt;= 220 mm</t>
  </si>
  <si>
    <t>U sections of iron or non-alloy steel, simply hot-rolled, hot-drawn or extruded, of a height &gt; 220 mm</t>
  </si>
  <si>
    <t>I sections of iron or non-alloy steel, not further worked than hot-rolled, hot-drawn or hot-extruded, of a height &gt;= 80 mm</t>
  </si>
  <si>
    <t>I sections with parallel flange faces, of iron or non-alloy steel, simply hot-rolled, hot-drawn or extruded, of a height &gt;= 80 mm but &lt;= 220 mm</t>
  </si>
  <si>
    <t>I sections of iron or non-alloy steel, simply hot-rolled, hot-drawn or extruded, of a height &gt;= 80 mm but &lt;= 220 mm (excl. 7216.32.11)</t>
  </si>
  <si>
    <t>I sections with parallel flange faces, of iron or non-alloy steel, simply hot-rolled, hot-drawn or extruded, of a height &gt; 220 mm</t>
  </si>
  <si>
    <t>I sections of iron or non-alloy steel, simply hot-rolled, hot-drawn or extruded, of a height &gt; 220 mm (excl. 7216.32.91)</t>
  </si>
  <si>
    <t>H sections of iron or non-alloy steel, not further worked than hot-rolled, hot-drawn or hot-extruded, of a height &gt;= 80 mm</t>
  </si>
  <si>
    <t>H sections of iron or non-alloy steel, simply hot-rolled, hot-drawn or extruded, of a height &gt;= 80 mm but &lt;= 180 mm</t>
  </si>
  <si>
    <t>H sections of iron or non-alloy steel, simply hot-rolled, hot-drawn or extruded, of a height &gt; 180 mm</t>
  </si>
  <si>
    <t>L sections of iron or non-alloy steel, not further worked than hot-rolled, hot-drawn or hot-extruded, of a height &gt;= 80 mm</t>
  </si>
  <si>
    <t>L sections of iron or non-alloy steel, not further worked than hot-rolled, hot-drawn or extruded, of a height of &gt;= 80 mm</t>
  </si>
  <si>
    <t>T sections of iron or non-alloy steel, not further worked than hot-rolled, hot-drawn or extruded, of a height of &gt;= 80 mm</t>
  </si>
  <si>
    <t>Sections of iron or non-alloy steel, not further worked than hot-rolled, hot-drawn or hot-extruded (excl. U, I, H, L or T sections)</t>
  </si>
  <si>
    <t>Sections of iron or non-alloy steel, not further worked than hot-rolled, hot-drawn or hot-extruded, with a cross-section which is capable of being enclosed in a square the side of which is &lt;= 80 mm (excl. U, I, H, L or T sections)</t>
  </si>
  <si>
    <t>Bulb sections "bulb flat", only hot-rolled, hot-drawn or hot-extruded</t>
  </si>
  <si>
    <t>Profile of iron or non-alloy steel, only hot-rolled, hot-drawn or hot-extruded (other than with a cross-section which is capable of being enclosed in a square the side of which is &lt;= 80 mm, and U-, I-, H-, L- or T-sections and ribbed sections [ribbed steel])</t>
  </si>
  <si>
    <t>Angles, shapes and sections, of iron or non-alloy steel, from flat-rolled products simply cold-formed or cold-finished (excl. profiled sheet)</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</si>
  <si>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</si>
  <si>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</si>
  <si>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Angles, shapes and sections, of iron or non-alloy steel, not further worked than cold-formed or cold-finished (excl. profiled sheet)</t>
  </si>
  <si>
    <t>Angles, shapes and sections, of iron or non-alloy steel, cold-formed or cold-finished from flat-rolled products and further worked</t>
  </si>
  <si>
    <t>Sheets sheets of iron or non-alloy steel, cold-formed or cold finished, profiled "ribbed"</t>
  </si>
  <si>
    <t>Angles, shapes and sections, of iron or non-alloy steel, cold-formed or cold-finished from flat-rolled products and further worked (excl. profiled sheet)</t>
  </si>
  <si>
    <t>Angles, shapes and sections, of iron or non-alloy steel, cold-formed or cold-finished and further worked, or hot-forged, or hot-formed by other means and further worked, n.e.s. (excl. from flat-rolled products)</t>
  </si>
  <si>
    <t>Wire of iron or non-alloy steel, in coils (excl. bars and rods)</t>
  </si>
  <si>
    <t>Wire of iron or non-alloy steel, in coils, not plated or coated, whether or not polished (excl. bars and rods)</t>
  </si>
  <si>
    <t>Wire of iron or non-alloy steel, in coils, containing by weight &lt; 0,25% carbon, not plated or coated, whether or not polished, with a maximum cross-sectional dimension of &lt; 0,8 mm</t>
  </si>
  <si>
    <t>Wire of iron or non-alloy steel, in coils, containing by weight &lt; 0,25% carbon, with indentations, ribs, grooves or other deformations produced during the rolling process, not plated or coated, with a maximum cross-sectional dimension of &gt;= 0,8 mm</t>
  </si>
  <si>
    <t>Wire of iron or non-alloy steel, in coils, containing by weight &lt; 0,25% carbon, not plated or coated, with a maximum cross-sectional dimension of &gt;= 0,8 mm (without indentations, ribs, grooves or other deformations produced during the rolling process)</t>
  </si>
  <si>
    <t>Wire of iron or non-alloy steel, in coils, containing by weight &gt;= 0,25% but &lt; 0,6% carbon, not plated or coated, whether or not polished (excl. hot-rolled bars and rods)</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</si>
  <si>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</si>
  <si>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</si>
  <si>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</si>
  <si>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</si>
  <si>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</si>
  <si>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</si>
  <si>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</si>
  <si>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</si>
  <si>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</si>
  <si>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</si>
  <si>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</si>
  <si>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</si>
  <si>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</si>
  <si>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</si>
  <si>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</si>
  <si>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</si>
  <si>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</si>
  <si>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</si>
  <si>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</si>
  <si>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</si>
  <si>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</si>
  <si>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</si>
  <si>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</si>
  <si>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</si>
  <si>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</si>
  <si>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</si>
  <si>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</si>
  <si>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</si>
  <si>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</si>
  <si>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</si>
  <si>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</si>
  <si>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</si>
  <si>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</si>
  <si>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</si>
  <si>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</si>
  <si>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</si>
  <si>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</si>
  <si>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</si>
  <si>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</si>
  <si>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</si>
  <si>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</si>
  <si>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</si>
  <si>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</si>
  <si>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</si>
  <si>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</si>
  <si>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</si>
  <si>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</si>
  <si>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</si>
  <si>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</si>
  <si>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</si>
  <si>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</si>
  <si>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</si>
  <si>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</si>
  <si>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</si>
  <si>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</si>
  <si>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</si>
  <si>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</si>
  <si>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</si>
  <si>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</si>
  <si>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</si>
  <si>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</si>
  <si>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</si>
  <si>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</si>
  <si>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</si>
  <si>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</si>
  <si>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</si>
  <si>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</si>
  <si>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</si>
  <si>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</si>
  <si>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</si>
  <si>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</si>
  <si>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</si>
  <si>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</si>
  <si>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</si>
  <si>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</si>
  <si>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</si>
  <si>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</si>
  <si>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</si>
  <si>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</si>
  <si>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</si>
  <si>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</si>
  <si>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</si>
  <si>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</si>
  <si>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</si>
  <si>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</si>
  <si>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</si>
  <si>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</si>
  <si>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</si>
  <si>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</si>
  <si>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</si>
  <si>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</si>
  <si>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</si>
  <si>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</si>
  <si>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</si>
  <si>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</si>
  <si>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</si>
  <si>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</si>
  <si>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</si>
  <si>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</si>
  <si>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</si>
  <si>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</si>
  <si>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</si>
  <si>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</si>
  <si>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</si>
  <si>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</si>
  <si>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</si>
  <si>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</si>
  <si>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</si>
  <si>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</si>
  <si>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</si>
  <si>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</si>
  <si>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</si>
  <si>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</si>
  <si>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</si>
  <si>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</si>
  <si>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</si>
  <si>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</si>
  <si>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</si>
  <si>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</si>
  <si>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</si>
  <si>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</si>
  <si>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</si>
  <si>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</si>
  <si>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</si>
  <si>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</si>
  <si>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</si>
  <si>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</si>
  <si>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</si>
  <si>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</si>
  <si>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</si>
  <si>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</si>
  <si>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</si>
  <si>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</si>
  <si>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</si>
  <si>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</si>
  <si>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</si>
  <si>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</si>
  <si>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</si>
  <si>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</si>
  <si>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</si>
  <si>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</si>
  <si>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</si>
  <si>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</si>
  <si>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</si>
  <si>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</si>
  <si>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</si>
  <si>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</si>
  <si>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</si>
  <si>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</si>
  <si>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</si>
  <si>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</si>
  <si>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</si>
  <si>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</si>
  <si>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</si>
  <si>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</si>
  <si>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</si>
  <si>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</si>
  <si>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</si>
  <si>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</si>
  <si>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</si>
  <si>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</si>
  <si>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</si>
  <si>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</si>
  <si>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</si>
  <si>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</si>
  <si>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</si>
  <si>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</si>
  <si>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</si>
  <si>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</si>
  <si>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</si>
  <si>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</si>
  <si>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</si>
  <si>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</si>
  <si>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</si>
  <si>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</si>
  <si>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</si>
  <si>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</si>
  <si>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</si>
  <si>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</si>
  <si>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</si>
  <si>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</si>
  <si>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</si>
  <si>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</si>
  <si>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</si>
  <si>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</si>
  <si>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</si>
  <si>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</si>
  <si>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</si>
  <si>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</si>
  <si>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</si>
  <si>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</si>
  <si>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</si>
  <si>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</si>
  <si>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</si>
  <si>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</si>
  <si>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</si>
  <si>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</si>
  <si>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</si>
  <si>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</si>
  <si>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</si>
  <si>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</si>
  <si>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</si>
  <si>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</si>
  <si>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</si>
  <si>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</si>
  <si>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</si>
  <si>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</si>
  <si>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</si>
  <si>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</si>
  <si>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</si>
  <si>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</si>
  <si>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</si>
  <si>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</si>
  <si>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</si>
  <si>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</si>
  <si>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</si>
  <si>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</si>
  <si>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</si>
  <si>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</si>
  <si>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</si>
  <si>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</si>
  <si>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</si>
  <si>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</si>
  <si>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</si>
  <si>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</si>
  <si>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</si>
  <si>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</si>
  <si>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</si>
  <si>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</si>
  <si>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</si>
  <si>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</si>
  <si>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</si>
  <si>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</si>
  <si>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</si>
  <si>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</si>
  <si>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</si>
  <si>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</si>
  <si>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</si>
  <si>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</si>
  <si>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</si>
  <si>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</si>
  <si>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</si>
  <si>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</si>
  <si>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</si>
  <si>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</si>
  <si>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</si>
  <si>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</si>
  <si>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</si>
  <si>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</si>
  <si>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</si>
  <si>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</si>
  <si>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</si>
  <si>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</si>
  <si>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</si>
  <si>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</si>
  <si>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</si>
  <si>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</si>
  <si>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</si>
  <si>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</si>
  <si>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</si>
  <si>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</si>
  <si>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</si>
  <si>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</si>
  <si>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</si>
  <si>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</si>
  <si>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</si>
  <si>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</si>
  <si>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</si>
  <si>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</si>
  <si>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</si>
  <si>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</si>
  <si>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</si>
  <si>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</si>
  <si>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</si>
  <si>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</si>
  <si>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</si>
  <si>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</si>
  <si>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</si>
  <si>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</si>
  <si>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</si>
  <si>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</si>
  <si>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</si>
  <si>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</si>
  <si>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</si>
  <si>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</si>
  <si>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</si>
  <si>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</si>
  <si>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</si>
  <si>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</si>
  <si>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</si>
  <si>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</si>
  <si>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</si>
  <si>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</si>
  <si>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</si>
  <si>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</si>
  <si>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</si>
  <si>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</si>
  <si>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</si>
  <si>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</si>
  <si>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</si>
  <si>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</si>
  <si>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</si>
  <si>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</si>
  <si>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</si>
  <si>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</si>
  <si>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</si>
  <si>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</si>
  <si>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</si>
  <si>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</si>
  <si>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</si>
  <si>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</si>
  <si>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</si>
  <si>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</si>
  <si>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</si>
  <si>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</si>
  <si>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</si>
  <si>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</si>
  <si>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</si>
  <si>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</si>
  <si>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</si>
  <si>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</si>
  <si>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</si>
  <si>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</si>
  <si>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</si>
  <si>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</si>
  <si>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</si>
  <si>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</si>
  <si>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</si>
  <si>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</si>
  <si>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</si>
  <si>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</si>
  <si>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</si>
  <si>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</si>
  <si>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</si>
  <si>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</si>
  <si>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</si>
  <si>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</si>
  <si>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</si>
  <si>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</si>
  <si>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</si>
  <si>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</si>
  <si>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</si>
  <si>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</si>
  <si>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</si>
  <si>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</si>
  <si>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</si>
  <si>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</si>
  <si>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</si>
  <si>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</si>
  <si>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</si>
  <si>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</si>
  <si>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</si>
  <si>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</si>
  <si>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</si>
  <si>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</si>
  <si>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</si>
  <si>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</si>
  <si>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</si>
  <si>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</si>
  <si>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</si>
  <si>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</si>
  <si>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</si>
  <si>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</si>
  <si>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</si>
  <si>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</si>
  <si>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</si>
  <si>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</si>
  <si>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</si>
  <si>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</si>
  <si>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</si>
  <si>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</si>
  <si>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</si>
  <si>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</si>
  <si>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</si>
  <si>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</si>
  <si>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</si>
  <si>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</si>
  <si>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</si>
  <si>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</si>
  <si>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</si>
  <si>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</si>
  <si>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</si>
  <si>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</si>
  <si>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</si>
  <si>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</si>
  <si>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</si>
  <si>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</si>
  <si>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</si>
  <si>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</si>
  <si>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</si>
  <si>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</si>
  <si>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</si>
  <si>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</si>
  <si>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</si>
  <si>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</si>
  <si>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</si>
  <si>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</si>
  <si>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</si>
  <si>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</si>
  <si>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</si>
  <si>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</si>
  <si>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</si>
  <si>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</si>
  <si>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</si>
  <si>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Unwrought aluminium</t>
  </si>
  <si>
    <t>Aluminium, not alloyed, unwrought</t>
  </si>
  <si>
    <t>Unwrought aluminium alloys</t>
  </si>
  <si>
    <t>Unwrought aluminium alloys in the form of slabs or billets</t>
  </si>
  <si>
    <t>Unwrought aluminium alloys (excl. slabs and billets)</t>
  </si>
  <si>
    <t>Powder and flakes, of aluminium (excl. pellets of aluminium, and spangles)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</si>
  <si>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</si>
  <si>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</si>
  <si>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</si>
  <si>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</si>
  <si>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</si>
  <si>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</si>
  <si>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</si>
  <si>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</si>
  <si>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</si>
  <si>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</si>
  <si>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</si>
  <si>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</si>
  <si>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</si>
  <si>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</si>
  <si>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</si>
  <si>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</si>
  <si>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</si>
  <si>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</si>
  <si>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</si>
  <si>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</si>
  <si>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</si>
  <si>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</si>
  <si>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</si>
  <si>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</si>
  <si>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</si>
  <si>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</si>
  <si>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</si>
  <si>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</si>
  <si>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</si>
  <si>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</si>
  <si>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</si>
  <si>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</si>
  <si>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</si>
  <si>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</si>
  <si>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</si>
  <si>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</si>
  <si>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</si>
  <si>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</si>
  <si>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</si>
  <si>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</si>
  <si>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</si>
  <si>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</si>
  <si>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</si>
  <si>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</si>
  <si>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</si>
  <si>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</si>
  <si>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</si>
  <si>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</si>
  <si>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</si>
  <si>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</si>
  <si>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</si>
  <si>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</si>
  <si>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</si>
  <si>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</si>
  <si>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</si>
  <si>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</si>
  <si>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</si>
  <si>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</si>
  <si>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</si>
  <si>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</si>
  <si>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</si>
  <si>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</si>
  <si>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</si>
  <si>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</si>
  <si>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</si>
  <si>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</si>
  <si>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</si>
  <si>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</si>
  <si>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</si>
  <si>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</si>
  <si>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</si>
  <si>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</si>
  <si>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t>Instructions on using the EFDA Template and the CBAM CALCULATOR</t>
  </si>
  <si>
    <t>The material is supposed to aid non-EU suppliers (producers and intermediaries) of CBAM goods with the collection, calculation, and communication of CBAM data to companies that import these goods into the EU.</t>
  </si>
  <si>
    <t>In case you have questions or spot any mistakes, kindly refer to secretary@efda-fastenerdistributors.org.</t>
  </si>
  <si>
    <t>Grid Emission factors (source: EMBER, yearly electricity data, 2023)</t>
  </si>
  <si>
    <t>World</t>
  </si>
  <si>
    <t>NO</t>
  </si>
  <si>
    <t>CH</t>
  </si>
  <si>
    <t>IEA data</t>
  </si>
  <si>
    <r>
      <t xml:space="preserve">Precursor consumed in specific production process
</t>
    </r>
    <r>
      <rPr>
        <sz val="10"/>
        <color theme="1"/>
        <rFont val="Arial"/>
        <family val="2"/>
      </rPr>
      <t>Unit: t precursor</t>
    </r>
  </si>
  <si>
    <r>
      <t xml:space="preserve">CN code
</t>
    </r>
    <r>
      <rPr>
        <sz val="8"/>
        <color theme="1"/>
        <rFont val="Arial"/>
        <family val="2"/>
      </rPr>
      <t>8-digits</t>
    </r>
  </si>
  <si>
    <t>FUEL COMBUSTION</t>
  </si>
  <si>
    <r>
      <t xml:space="preserve">Fuel Quantity
</t>
    </r>
    <r>
      <rPr>
        <sz val="12"/>
        <color theme="1"/>
        <rFont val="Arial"/>
        <family val="2"/>
      </rPr>
      <t>Unit: t</t>
    </r>
  </si>
  <si>
    <r>
      <t xml:space="preserve">Net Calorific Value
</t>
    </r>
    <r>
      <rPr>
        <sz val="12"/>
        <color theme="1"/>
        <rFont val="Arial"/>
        <family val="2"/>
      </rPr>
      <t>Unit: TJ/t</t>
    </r>
  </si>
  <si>
    <r>
      <t xml:space="preserve">Activity Data
</t>
    </r>
    <r>
      <rPr>
        <sz val="12"/>
        <color theme="1"/>
        <rFont val="Arial"/>
        <family val="2"/>
      </rPr>
      <t>Unit: TJ</t>
    </r>
  </si>
  <si>
    <r>
      <t xml:space="preserve">Emission Factor
</t>
    </r>
    <r>
      <rPr>
        <sz val="12"/>
        <color theme="1"/>
        <rFont val="Arial"/>
        <family val="2"/>
      </rPr>
      <t>Unit: t CO2e/TJ</t>
    </r>
  </si>
  <si>
    <r>
      <t xml:space="preserve">Embedded direct emissions
</t>
    </r>
    <r>
      <rPr>
        <sz val="12"/>
        <color theme="1"/>
        <rFont val="Arial"/>
        <family val="2"/>
      </rPr>
      <t>Unit: t CO2e</t>
    </r>
  </si>
  <si>
    <t>Other data (EMBER data)</t>
  </si>
  <si>
    <t>EFDA Template</t>
  </si>
  <si>
    <t>Scroll down to enter fuel and precursor data</t>
  </si>
  <si>
    <r>
      <t xml:space="preserve">Emission factor of measurable heat import
</t>
    </r>
    <r>
      <rPr>
        <sz val="10"/>
        <color theme="1"/>
        <rFont val="Arial"/>
        <family val="2"/>
      </rPr>
      <t>Unit: tCO2/TJ</t>
    </r>
  </si>
  <si>
    <r>
      <t xml:space="preserve">Emission factor of measurable heat export
</t>
    </r>
    <r>
      <rPr>
        <sz val="10"/>
        <color theme="1"/>
        <rFont val="Arial"/>
        <family val="2"/>
      </rPr>
      <t>Unit: tCO2/TJ</t>
    </r>
  </si>
  <si>
    <r>
      <t xml:space="preserve">Export of measurable heat
</t>
    </r>
    <r>
      <rPr>
        <sz val="10"/>
        <color theme="1"/>
        <rFont val="Arial"/>
        <family val="2"/>
      </rPr>
      <t>Unit: TJ</t>
    </r>
  </si>
  <si>
    <r>
      <t xml:space="preserve">Import of measurable heat
</t>
    </r>
    <r>
      <rPr>
        <sz val="10"/>
        <color theme="1"/>
        <rFont val="Arial"/>
        <family val="2"/>
      </rPr>
      <t>Unit: TJ</t>
    </r>
  </si>
  <si>
    <t>Control Box
Red: incomplete data
Green: complete</t>
  </si>
  <si>
    <t>I</t>
  </si>
  <si>
    <t>I.01</t>
  </si>
  <si>
    <t>I.02</t>
  </si>
  <si>
    <t>I.03</t>
  </si>
  <si>
    <t>I.04</t>
  </si>
  <si>
    <t>I.05</t>
  </si>
  <si>
    <t>I.06</t>
  </si>
  <si>
    <t>I.07</t>
  </si>
  <si>
    <t>I.08</t>
  </si>
  <si>
    <t>I.09</t>
  </si>
  <si>
    <t>I.10</t>
  </si>
  <si>
    <t>Short Description</t>
  </si>
  <si>
    <t>Description / Definition</t>
  </si>
  <si>
    <t>Potential data source /
calculation rules</t>
  </si>
  <si>
    <t xml:space="preserve">Producing company/manufacturer </t>
  </si>
  <si>
    <t xml:space="preserve">An operator is the legal entity that operates or controls an installation in a third country. An installation is a stationary technical unit where the production process is carried out. Third countries are all countries which are not a Member State of the European Union except a limites nunber of countries inlcuding Iceland, Liechtenstein, Norway and Switzerland. </t>
  </si>
  <si>
    <t>Name:</t>
  </si>
  <si>
    <t xml:space="preserve">corporate (English) name </t>
  </si>
  <si>
    <t>The Name of the operator.</t>
  </si>
  <si>
    <t xml:space="preserve">Street: </t>
  </si>
  <si>
    <t xml:space="preserve">address information </t>
  </si>
  <si>
    <t>The street name where the operator is located.</t>
  </si>
  <si>
    <t>Post code:</t>
  </si>
  <si>
    <t>The postcode of the location of the operator.</t>
  </si>
  <si>
    <t>Post box:</t>
  </si>
  <si>
    <t>The P.O. box of the address of the operator.</t>
  </si>
  <si>
    <t>City:</t>
  </si>
  <si>
    <t>The city where the operator is located.</t>
  </si>
  <si>
    <t>Country (universal code):</t>
  </si>
  <si>
    <t>2-digit  universal country code, e.g. CN, ID, IN, MY, TH, TR, TW, VN</t>
  </si>
  <si>
    <t xml:space="preserve">Name: </t>
  </si>
  <si>
    <t xml:space="preserve">contact details </t>
  </si>
  <si>
    <t xml:space="preserve">(English) name of the contact person in charge of CBAM with the operator. The full name of the person including the name and the familiy name. </t>
  </si>
  <si>
    <t xml:space="preserve">E-Mail: </t>
  </si>
  <si>
    <t>The email of the person that is assigned in the contact details of the operator.</t>
  </si>
  <si>
    <t xml:space="preserve">Telephone: </t>
  </si>
  <si>
    <t>The phone number, including the international country calling code, of the person that is assigned in the contact details of the operator.</t>
  </si>
  <si>
    <t xml:space="preserve">supplier (if different from A) </t>
  </si>
  <si>
    <t xml:space="preserve">If you are a company which is NOT an operator as definded above under A but a trading company which buys the products and sells them to another company to be imported into the EU, then you must supply the information as requested in B of this template. In this case you must use one template for each operator from whom you are sourcing the products and selling to the company requesting the data. If your company is an operator as defined under A, skip B and continue with C. </t>
  </si>
  <si>
    <t>The name of the trading company.</t>
  </si>
  <si>
    <t>The street name where the ttrading company is located.</t>
  </si>
  <si>
    <t>The postcode of the location of the trading compaby,</t>
  </si>
  <si>
    <t>The P.O. box of the address.</t>
  </si>
  <si>
    <t>The city where the trading company is located.</t>
  </si>
  <si>
    <t>2-digit  universal country code, e.g. CN, GB, IN, TH, TR, TW, US</t>
  </si>
  <si>
    <t xml:space="preserve">(English) name of the contact person in charge of CBAM with the trading company. The full name of the person inclung the name and the familiy name. </t>
  </si>
  <si>
    <t>The email of the person that is assigned in the contact details of the trading company.</t>
  </si>
  <si>
    <t>The phone number, including the international country calling code, of the person that is assigned in the contact details of the trading company.</t>
  </si>
  <si>
    <t>Start and end date (dd.mm.yyyy) for the collection of CBAM data.</t>
  </si>
  <si>
    <t>The default reporting period, i.e. the reference period for operators for determining embedded emissions, is a calendar year. However, it may be justified to use other periods (such as a fiscal year) provided that they ensure similar coverage and cover at least 3 months. More details can be found in the Guidance documents under Section 4.3.4 (for EU-importers)/ Section 4.3.3 (for non-EU installations).
This is not to be confused with the reporting period for CBAM reports of importing companies. During the transitional phase (until 2026), they have to submit quarterly CBAM reports. CBAM reports from all quarters of one year build on the same annual CBAM data delivered from non-EU producers.</t>
  </si>
  <si>
    <t>More details can be found in the Guidance documents under Section 4.3.4 (for EU-importers)/ Section 4.3.3 (for non-EU installations).</t>
  </si>
  <si>
    <t>TEMPLATE FILLED ON</t>
  </si>
  <si>
    <t>The date (dd.mm.yyyy) when this report was lastly edited.</t>
  </si>
  <si>
    <t>INSTALLATION INFORMATION</t>
  </si>
  <si>
    <t>CN code (8-digit)</t>
  </si>
  <si>
    <t>8-digit CN code, e.g. 73181100</t>
  </si>
  <si>
    <r>
      <t xml:space="preserve">The 8-digit code consists of the 6-digit HS (harmonised system) code and the 2-digit CN (Combined Nomenclature of the EU) code that is added in the HS code. </t>
    </r>
    <r>
      <rPr>
        <b/>
        <sz val="11"/>
        <color rgb="FF000000"/>
        <rFont val="Arial"/>
        <family val="2"/>
      </rPr>
      <t>Enter the data for ALL products of the same 8-digit CN code in ONE line.</t>
    </r>
    <r>
      <rPr>
        <sz val="11"/>
        <color rgb="FF000000"/>
        <rFont val="Arial"/>
        <family val="2"/>
      </rPr>
      <t xml:space="preserv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r>
  </si>
  <si>
    <t>For a complete overview of all CN codes, refer to: https://eur-lex.europa.eu/legal-content/EN/TXT/PDF/?uri=OJ:L_202302364</t>
  </si>
  <si>
    <t>Description of good</t>
  </si>
  <si>
    <t>Provide a discription of the goods for which data is provided</t>
  </si>
  <si>
    <t>Country of establishment</t>
  </si>
  <si>
    <t>Country where the installation is located.</t>
  </si>
  <si>
    <t>2-digit universal country code, e.g. CN, ID, IN, MY, TH, TR, TW, VN</t>
  </si>
  <si>
    <t>Name of the installation, e.g. ThailandScrews Ltd. - plant A</t>
  </si>
  <si>
    <t xml:space="preserve">Installation’ means a stationary technical unit where a production process is carried out, i.e. the place where the goods (fasteners) are manufactered. If the goods belonging to the same 8-digit-code have been manufactured in more than one installation operated/controlled by the same operator, then the data for each installation must be entered in a separate line. The installations of the same operator must have a distinguishable name. </t>
  </si>
  <si>
    <t>Specific direct embedded emissions</t>
  </si>
  <si>
    <t>The embedded emissions associated with the production of one tonne of the product, excluding emissions embedded in the consumption of electrcity. Expressed as tonnes of CO2e emissions per tonne of good (tCO2e/t).</t>
  </si>
  <si>
    <t>If you do not know the value for this installation, do not edit that field. After filling out the rest of this table, move to the spreadsheet '2. CBAM CALCULATOR' and fill in the fields. This entry will be filled automatically afterwards.
This value is made up of the emissions attributed to the relevant production process producing the good, based on the producing installation’s direct emissions, and  the direct embedded emissions from any relevant precursor. A more detailed explanation can be found in European Commission's guidance for installation´s operators.</t>
  </si>
  <si>
    <t>Select from the list which electricity emission factor you apply.</t>
  </si>
  <si>
    <t>Chose an answer from the drop-down menue in the cell.</t>
  </si>
  <si>
    <t>The source of electricity supply from a dropdown: direct technical link to electricity generator, (bilateral) power purchase agreement, received from the grid.</t>
  </si>
  <si>
    <t>Other source indication</t>
  </si>
  <si>
    <t>In case IEA emission factors are not used, name the alternative source for electricity emission factors here.</t>
  </si>
  <si>
    <t>Other sources may include: National statistics or other publicly available data. This cell is autofilled if you selected EMBER-data in E.08.</t>
  </si>
  <si>
    <t>Electricity consumed per tonne of product (MWh/t of product)</t>
  </si>
  <si>
    <t>The electricity consumed for the production of one Tonne of the product.</t>
  </si>
  <si>
    <t>If you do not know the value for this installation, do not edit that field. After filling out the rest of this table, move to the spreadsheet '2. CBAM CALCULATOR' and fill in the fields. This entry will be filled automatically afterwards.
The number is calculated by dividing the total electricity conusmption of the production process and the production of relevant precursors by the total weight in tons of the produced good.</t>
  </si>
  <si>
    <t>Emission factor of electricity (tCO2/MWh)</t>
  </si>
  <si>
    <t>This factor is measured in tonnes of CO2 per MWh and defines the emission intensity of the used electricity.</t>
  </si>
  <si>
    <t>Multiple options: data from the International Energy Agency (IEA) published within the CBAM Registry, other public data sources, received from supplier of electricity with a power purchase agreement or direct technical link.</t>
  </si>
  <si>
    <t>The embedded emissions associated with the consumption of electrcity during the production of the good and ist precursors. Expressed as tonnes of CO2e emissions per tonne of good (tCO2e/t).</t>
  </si>
  <si>
    <t>Production method</t>
  </si>
  <si>
    <t>Select from the drop-down list: A production process from the list that fits to the installation's processes.</t>
  </si>
  <si>
    <t>Production methods according to CBAM are: 
Calcined clay; Cement clinker; Cement; Aluminuous cement; Sintered ore; Electricity; Steam reforming; Partial oxidation; Other fuel-based hydrogen production; Electrolysis of water; Electrolysis of water (other energy sources); Chlor-Alkali electrolysis; Production of chlorates; Other production routes; Nitric acid; Haber-Bosch process with steam reforming of natural gas or biogas; Haber-Bosch process with gasification of coal or other fuels; Other production routes; Mixed fertilisers; Urea; Blast furnace route; Smelting reduction; Other production routes; Nickel Pig Iron production; Nickel Pig Iron production; Ferro-nickel (FeNi); Ferro-chromium (FeCr); Ferro-manganese (FeMn); Production of Direct reduced Iron (using hydrogen); DRI (Direct reduced iron); 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 Primary (electrolytic) smelting; Secondary melting (recycling); Mix of primary and secondary production; Aluminium products; Integrated production with primary smelting; Integrated production with secondary melting; Integrated with mixed primary and secondary production</t>
  </si>
  <si>
    <t>Electricity consumed in the production process</t>
  </si>
  <si>
    <t>The electricity in MWh used for the production process.</t>
  </si>
  <si>
    <t>Only report the electricity  that was used in the specific production process, i.e. for the production of these goods described in column D.</t>
  </si>
  <si>
    <t>Internal or external documentation, e.g.:
1. Electricity meter reading at start and end of reporting period, e.g. reading electricity meter on 31/12/YYYY - reading electricity meter on 01/01/YYYY, or 
2. Annual data from electricity supplier.</t>
  </si>
  <si>
    <t>Import of measurable heat</t>
  </si>
  <si>
    <t>The amounts of net measurable heat (e.g. steam) being imported to (e.g. from connected heat supplying installations) the production process.</t>
  </si>
  <si>
    <t>For detailed rules on how to measure heat, refer to section 6.7.2 of the GUIDANCE DOCUMENT ON CBAM IMPLEMENTATION FOR
INSTALLATION OPERATORS OUTSIDE THE EU, available here: https://taxation-customs.ec.europa.eu/carbon-border-adjustment-mechanism_en#guidance</t>
  </si>
  <si>
    <t>Emission factor of measurable heat import</t>
  </si>
  <si>
    <t>This factor is measured in tonnes of CO2 per TJ and defines the emission intensity of the imported heat.</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</si>
  <si>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</si>
  <si>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Export of measurable heat</t>
  </si>
  <si>
    <t>The amounts of net measurable heat (e.g. steam) being exported from the production process (e.g. heat recovery from the furnace and exported from the production process).</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</si>
  <si>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 Heat recovered and NOT exported but used within the production process shall not be reported under exported heat.</t>
  </si>
  <si>
    <t>Emission factor of measurable heat export</t>
  </si>
  <si>
    <t>This factor is measured in tonnes of CO2 per TJ and defines the emission intensity of the exported heat.</t>
  </si>
  <si>
    <t>Activity Level</t>
  </si>
  <si>
    <t>The amount of goods in tons produced within the installation following the production process.</t>
  </si>
  <si>
    <t>Report the total production of the goods from column D for the whole installation.</t>
  </si>
  <si>
    <t xml:space="preserve">Internal documentation / estimation. Only final produced products. Work-in-progress products will appear as final products in next year's CBAM calculation. </t>
  </si>
  <si>
    <t>Select from the drop down list if you utilize any fuels. If yes, select the applicable one.</t>
  </si>
  <si>
    <t>Fuel types are:
No fuel used; Crude oil; Orimulsion; Natural gas liquids; Motor gasoline; Kerosene (other than jet kerosene); Shale oil; Gas/Diesel oil; Residual fuel oil; Liquefied petroleum gases; Ethane; Naphtha; Bitumen; Lubricants; Petroleum coke; Refinery feedstocks; Refinery gas; Paraffin waxes; White spirit and SBP; Other petroleum products; Anthracite; Coking coal; Other bituminous coal; Sub-bituminous coal; Lignite; Oil shale and tar sands; Patent fuel; Coke oven coke and lignite coke; Gas coke; Coal tar; Gas works gas; Coke oven gas; Blast furnace gas; Oxygen steel furnace gas; Natural gas; Industrial wastes; Waste oils; Peat; Waste tyres; Carbon monoxide; Methane</t>
  </si>
  <si>
    <t>Fuel Quantity</t>
  </si>
  <si>
    <t>The amount of fuel in tons used for the production process.</t>
  </si>
  <si>
    <t>Only report the fuel that was used in the specific production process, i.e. for the production of these goods described in column D.</t>
  </si>
  <si>
    <t>Internal documentation.
1. Stock of fuel/material at start of reporting period + purchased amount of fuel/material during reporting period - stock of fuel/material at the end of reporting period,
 or 2. Fuel/Material consumption during reporting period, fuel/material meter reading at start and end of reporting period. e.g. reading at fuel meter on 31/12/YYYY - reading on fuel meter on 01/01/YYYY.</t>
  </si>
  <si>
    <t>Select from drop-down list for which of your products the fuel was used.</t>
  </si>
  <si>
    <t xml:space="preserve">This field attributes the emissions associated to the fuel to the good produced in your installation. In case you use the same fuel for the production of multiple goods, create one fuel-line for each good produced in your installation. </t>
  </si>
  <si>
    <t>The entry serves as an identifier for you. Precursor materials are relevant in the context of CBAM only if they are themselves CBAM goods. To find out if any of your precursors are covered by CBAM, consult the sheet 0. CBAM GOODS. 
For a complete overview of all CN codes, refer to: https://eur-lex.europa.eu/legal-content/EN/TXT/PDF/?uri=OJ:L_202302364</t>
  </si>
  <si>
    <t>Recommendation: "Goods name-country code-CN code".</t>
  </si>
  <si>
    <t>CN code of the precursor</t>
  </si>
  <si>
    <t>The goods classified according to the Combined Nomenclature of the EU.</t>
  </si>
  <si>
    <t>If you are not sure abou the CN code of your precursors, consult the sheet 0. CBAM GOODS. The next colum informs you whether the precursor is relvant for CBAM or not.</t>
  </si>
  <si>
    <t>Request data from your supplier.</t>
  </si>
  <si>
    <t>Origin of the supplier of the precursor material.</t>
  </si>
  <si>
    <t>Select from drop-down list for which of your products the precursor was used.</t>
  </si>
  <si>
    <t xml:space="preserve">This field attributes the emissions associated to the precursor to the good produced in your installation. In case you use the same precursor for the production of multiple goods, create one precursor-line for each good produced in your installation. </t>
  </si>
  <si>
    <t>Internal documentation</t>
  </si>
  <si>
    <t>Precursor consumed in specific production process</t>
  </si>
  <si>
    <t>The amount of precursor material used.</t>
  </si>
  <si>
    <t>In case the same precursor is used for the production of multiple goods (with possibly different CN codes), the amounts put down in this column and for this precursor should add up to the total amount of precursor purchased.</t>
  </si>
  <si>
    <t>Select yes or no.</t>
  </si>
  <si>
    <t>If no data from suppliers is available, default values for specific embedded direct emissions, specific electricity consumption, and the electricity emission factor are used. Be advised that it is recommended to use actual emissions data obtained from suppliers of precursors as this will increase the applicability of your results for your clients, the importing companies.</t>
  </si>
  <si>
    <t>Precursor: Specific embedded direct emissions</t>
  </si>
  <si>
    <t>The embedded emissions associated with the production of one tonne of the precursor, excluding emissions embedded in the consumption of electrcity. Expressed as tonnes of CO2e emissions per tonne of good (tCO2e/t).</t>
  </si>
  <si>
    <t>This value can only be obtained from the supplier of the precursor.</t>
  </si>
  <si>
    <t>Precursor: Electricity consumed per tonne of precursor</t>
  </si>
  <si>
    <t>The electricity consumed for the production of one tonne of the precursor.</t>
  </si>
  <si>
    <t>Precursor: Emission factor of electricity</t>
  </si>
  <si>
    <t>Precursor: Specific embedded indirect emissions</t>
  </si>
  <si>
    <t>The approach put forward in the EFDA Template can be used for all installations and production processes that are subject to CBAM. If filled completely, the EFDA Template contains all data points an importing company requires from its suppliers to be able to file complete CBAM reports. The accompanying CBAM Calculator is suitable for installations of the following kind:
- Direct emissions are determined following the standard calculation-based approach.  This means that the measurement-based approach or mass balance approach are not used. The installation generates direct emissions from the combustion of fuel only, i.e. there are no process emissions . Various and multiple types of fuel (no biomass) can be used per production process.
- If precursor materials are used, they are obtained from other installations. Precursor materials are input materials to the production process and are themselves CBAM goods .
- Within a production process, no intermediary products are sold to the market, i.e. goods are only sold after the last step in the production process is completed.
- No combined heat-and-power plants (CHP) are utilized, no waste gases are used. No emissions associated with PFCs.</t>
  </si>
  <si>
    <t>Double-click here for details…
The amounts of net measurable heat (e.g. steam) being imported to (e.g. from connected heat supplying installations) the production process.</t>
  </si>
  <si>
    <t>Double-click here for details…
This factor is measured in tonnes of CO2 per TJ and defines the emission intensity of the imported heat.</t>
  </si>
  <si>
    <t>Double-click here for details…
The amounts of net measurable heat (e.g. steam) being exported from the production process (e.g. heat recovery from the furnace and exported from the production process).</t>
  </si>
  <si>
    <t>Double-click here for details…
This factor is measured in tonnes of CO2 per TJ and defines the emission intensity of the exported heat.</t>
  </si>
  <si>
    <t>Data not available must be reqeusted from suppliers of precursors.</t>
  </si>
  <si>
    <t>Example EU Communication Template</t>
  </si>
  <si>
    <r>
      <t xml:space="preserve">Source of emission factor value
</t>
    </r>
    <r>
      <rPr>
        <sz val="8"/>
        <color theme="1"/>
        <rFont val="Arial"/>
        <family val="2"/>
      </rPr>
      <t>max. 256 char.</t>
    </r>
    <r>
      <rPr>
        <b/>
        <sz val="12"/>
        <color theme="1"/>
        <rFont val="Arial"/>
        <family val="2"/>
      </rPr>
      <t xml:space="preserve">
</t>
    </r>
  </si>
  <si>
    <t>02.10</t>
  </si>
  <si>
    <t>Version</t>
  </si>
  <si>
    <t>Changes</t>
  </si>
  <si>
    <t>Example Carbon steel screws and nuts</t>
  </si>
  <si>
    <t>Example High alloy steel screws and nuts</t>
  </si>
  <si>
    <t>Helper: Contribution of precursor to specific electricity consumption per ton of good produced (i.e. specific electricty per tonne of product)</t>
  </si>
  <si>
    <t>Helper:
Contribution of precursor to emission factor (i.e. SEE indirect per tonne of product)</t>
  </si>
  <si>
    <t>Example carbon steel</t>
  </si>
  <si>
    <t>Example high alloy steel</t>
  </si>
  <si>
    <r>
      <t xml:space="preserve">Installation
city
</t>
    </r>
    <r>
      <rPr>
        <sz val="8"/>
        <color theme="1"/>
        <rFont val="Arial"/>
        <family val="2"/>
      </rPr>
      <t>max. 35 characters</t>
    </r>
  </si>
  <si>
    <r>
      <t xml:space="preserve">Installation
postcode
</t>
    </r>
    <r>
      <rPr>
        <sz val="8"/>
        <color theme="1"/>
        <rFont val="Arial"/>
        <family val="2"/>
      </rPr>
      <t>max. 17 characters</t>
    </r>
  </si>
  <si>
    <t>Installation name</t>
  </si>
  <si>
    <t>Installation city</t>
  </si>
  <si>
    <t>Installation postcode</t>
  </si>
  <si>
    <t>Chicago</t>
  </si>
  <si>
    <t>The postcode of the installations location, e.g. 60601.</t>
  </si>
  <si>
    <t>The city where the installation is established, e.g. Chicago.</t>
  </si>
  <si>
    <t>The source of the emission factor used to calculate the embedded emissions associated with the consumption of electricity. The EFDA Template offer access to emssion factor from the organisation EMBER which you may use in case you do not have acces to any other emission factors. If you choose to use EMBER data, columns E.11, E.14, and G.02 will be auto-filled. In case you use data from the Internatinal Energy Agency (IEA), no further specifications are necessary in columns E.11 and E.14. You may choose to use other published and publicly available data, in this case select 'Other data' and specify accordingly.</t>
  </si>
  <si>
    <r>
      <t xml:space="preserve">ATTENTION: This should be a weighted average, please read below. 
The emission factor used to calculate the embedded emissions associated with the consumption of electricity. 'If you do not know the value for this installation, do not edit that field. After filling out the rest of this table, move to the spreadsheet '2. CBAM CALCULATOR' and fill in the fields. This entry will be filled automatically afterwards.
Two cases can be distinguished: 
1. The values of the emission factors for electricity consumed to produce the CBAM good and of all its precursors are known: Provide the (weighted) average of emission factors of all relevant countries (i.e. the country of production of the CBAM good and the countries of production of relevant precursors). 
2. Alternatively, if not all data on the emission factors is available, declarants should provide the total electricity consumption (including precursors independent of their country of production) and apply the single emission factor that is known. In those cases, indicate this in the field "Source of emissions factor value". For example, you may explain that "precursors are produced in country X, but emissions factors for electricity are not available").
</t>
    </r>
    <r>
      <rPr>
        <b/>
        <sz val="11"/>
        <color rgb="FF000000"/>
        <rFont val="Arial"/>
        <family val="2"/>
      </rPr>
      <t>NOTE</t>
    </r>
    <r>
      <rPr>
        <sz val="11"/>
        <color rgb="FF000000"/>
        <rFont val="Arial"/>
        <family val="2"/>
      </rPr>
      <t>: When the sheet 2. CBAM CALCULATOR is used, then the emission factor is calculated as a weighted average of emission factors applied for the production of the good and all of its precursors. The relative consumption of electricity serve as weights.</t>
    </r>
  </si>
  <si>
    <t>Specify the source of the emission factor value (e.g. database, scientific paper, article, URL). This cell is autofilled if you selected EMBER-data in E.09.</t>
  </si>
  <si>
    <t>Enter free text.</t>
  </si>
  <si>
    <t>G.07</t>
  </si>
  <si>
    <r>
      <t xml:space="preserve">Product: Emission factor of electricity
</t>
    </r>
    <r>
      <rPr>
        <sz val="10"/>
        <color theme="1"/>
        <rFont val="Arial"/>
        <family val="2"/>
      </rPr>
      <t>Unit: t CO2e/MWh</t>
    </r>
  </si>
  <si>
    <t>IS</t>
  </si>
  <si>
    <t>Product: Emission factor of electricity (tCO2/MWh)</t>
  </si>
  <si>
    <t>This factor is measured in tonnes of CO2 per MWh and defines the emission intensity of the electricity used for manufacturing the product.</t>
  </si>
  <si>
    <t>In case you selected "Other data (Ember data)" under E.08, this field is auto-filled with a the national grid emission factor obtained from the EMBER data base. If you fill this field manually, disregard the emission factors of electricity reported for any potential precursor materials.</t>
  </si>
  <si>
    <t>https://ember-energy.org/data/yearly-electricity-data/</t>
  </si>
  <si>
    <t>Double-click here for details…
This factor is measured in tonnes of CO2 per MWh and defines the emission intensity of the electricity used to manufacture the product (disregarding precursor material). In case you selected "Other data (Ember data)" under E.08, this field is filled automatically with the corresponding value.</t>
  </si>
  <si>
    <t xml:space="preserve">Double-click here for details…
This field will be highlighted in red in case of data gaps. </t>
  </si>
  <si>
    <t>Double-click here for details…
The 8-digit code consists of the 6-digit HS (harmonised system) code and the 2-digit CN (Combined Nomenclature of the EU) code that is added in the HS code. Enter the data for ALL products of the same 8-digit CN code in ONE line. Do not use more than one line for products of the same 8-digit CN code to make any differentiations, e.g. by type of processing or the origin of the input materials. Exception: only use more than one line for the products of the same 8-digit CN code if these products were manufactured in more than one installation operated/controlled by the same operator.</t>
  </si>
  <si>
    <t xml:space="preserve">Double-click here for details…
Provide a unique discription of the goods for which data is provided. Cells colored red indicate duplicates. </t>
  </si>
  <si>
    <t>Double-click here for details…
The country in which the installation is located.</t>
  </si>
  <si>
    <t>Double-click here for details…
The name of the installation where the good was produced.</t>
  </si>
  <si>
    <t>Double-click here for details…
The city where the installation is located.</t>
  </si>
  <si>
    <t>Double-click here for details…
The postcode of the installation's location.</t>
  </si>
  <si>
    <t>Double-click here for details…
Monitorin and reporting must adhere to Commission rules.</t>
  </si>
  <si>
    <t>Double-click here for details…
The embedded emissions associated with the production of one tonne of the product, excluding emissions embedded in the consumption of electrcity. If you do not know the value for this installation, do not edit that field. After filling out the rest of this table, move to the spreadsheet '2. CBAM CALCULATOR' and fill in the fields. This entry will be filled automatically afterwards.</t>
  </si>
  <si>
    <t>Double-click here for details…
The source of electricity supply from a dropdown: direct technical link to electricity generator, (bilateral) power purchase agreement, received from the grid.</t>
  </si>
  <si>
    <t>Double-click here for details…
In case IEA emission factors are not used, name the alternative source for electricity emission factors here.</t>
  </si>
  <si>
    <t>Double-click here for details…
The electricity consumed for the production of one Tonne of the product. If you do not know the value for this installation, do not edit that field. After filling out the rest of this table, move to the spreadsheet '2. CBAM CALCULATOR' and fill in the fields. This entry will be filled automatically afterwards.</t>
  </si>
  <si>
    <t>Double-click here for details…
ATTENTION: This is a weighted average, please refer to 0. GLOSSARY. This factor is measured in tonnes of CO2 per MWh and defines the emission intensity of the used electricity. If you do not know the value for this installation, do not edit that field. After filling out the rest of this table, move to the spreadsheet '2. CBAM CALCULATOR' and fill in the fields. This entry will be filled automatically afterwards.</t>
  </si>
  <si>
    <t>Double-click here for details…
The embedded emissions associated with the consumption of electrcity during the production of the good and ist precursors. Automatically calculated as the product of E.11 and E.12.</t>
  </si>
  <si>
    <t>Double-click here for details…
Specify the source of the emission factor value (e.g. database, scientific paper, article, URL)</t>
  </si>
  <si>
    <t>Double-click here for details…
A production process from the list that fits to the installation's processes.</t>
  </si>
  <si>
    <t>Version: 02.10</t>
  </si>
  <si>
    <t>02.00</t>
  </si>
  <si>
    <t>This element serves as an identifier. You will allocate the use of precursors to it and refer to it when providing information on carbon taxes paid. The Description / name of the good must be unique and the EFDA Template will produce an error otherwise.</t>
  </si>
  <si>
    <t>v. 2.10</t>
  </si>
  <si>
    <t>Double-click here for details…
Choose whether you apply the default factor from the IEA (International Energy Agency) or another source. If you select 'Other data (EMBER data)' you can make use of the EMBER data base of emission factors when using 2. CBAM CALCULATOR.</t>
  </si>
  <si>
    <t>Template and calculator provided by EFDA and developed by carboneer GmbH.</t>
  </si>
  <si>
    <t>Date: 03.03.2025</t>
  </si>
  <si>
    <t>How to use the EFDA Template</t>
  </si>
  <si>
    <r>
      <t xml:space="preserve">The EFDA Template collects CBAM data for up to 20 CBAM goods from possibly multiple installations that are operated by a single entity (operator). The EFDA-template consists of three informative sheets (0. README, 0. GLOSSARY, 0. CBAM GOODS) and two editable sheets (1. REPORT, 2. CBAM CALCULATOR). Information is to be entered only in the two editable sheets and only in light blue cells.The use of the sheet 2. CBAM CALCULATOR is optional. Its only purpose is to assist these suppliers with the calculation of embedded emissions who have not obtained CBAM data previously. Sheet 1. REPORT contains all the necessary data points required by the importer to file CBAM reports. If filled completely, sheet 2. CBAM CALCULATOR can be left empty.
</t>
    </r>
    <r>
      <rPr>
        <b/>
        <sz val="11"/>
        <color theme="1"/>
        <rFont val="Aptos Narrow"/>
        <family val="2"/>
        <scheme val="minor"/>
      </rPr>
      <t>As some cells contain formulas or instructions conditional on the content of other cells, it is necessary to fill in the template in the order specified by the indexes (A.01 to I.10). Generally, the template is to be filled from top to bottom and from left to right.</t>
    </r>
    <r>
      <rPr>
        <sz val="11"/>
        <color theme="1"/>
        <rFont val="Aptos Narrow"/>
        <family val="2"/>
        <scheme val="minor"/>
      </rPr>
      <t xml:space="preserve"> Descriptions for each cell are provided in the data sheet 0. GLOSSARY. For more detailed instructions, please refer to the EFDA guide.</t>
    </r>
  </si>
  <si>
    <t>Double-click here for details…
The electricity in MWh used for the production process. Only report the electricity  that was used in the specific production process, i.e. for the production of these goods described in column 'Description of good(s)'.</t>
  </si>
  <si>
    <t>Type of applicable reporting methodology</t>
  </si>
  <si>
    <t>Double-click here for details…
The name of the precursor material with CBAM relevance. The entry serves as an identifier for you and must be uniqe. In case you want to split one precursor into two lines (e.g. because they are used in two production processes), please add a uniqe phrase to the precursor name (e.g. Precursor_Name_process1). Cells colored in red indicate duplicates.</t>
  </si>
  <si>
    <t>The name of the precursor material with CBAM relevance. Must be uniqe. In case you want to split one precursor into two lines (e.g. because they are used in two production processes), please add a uniqe phrase to the precursor name (e.g. Precursor_Name_process1). Cells colored in red indicate duplicates.</t>
  </si>
  <si>
    <t>Precursor name</t>
  </si>
  <si>
    <t>- ‚Commission Rules‘ is now the only valid reporting methodology under CBAM. 
- Elimination of column E.06 Additional information on reporting methodology.
- Duplicates in column E.02 Description of good(s) and I.01 Precursor name are colored red.
- Addition of column E.05 Installation city and column E.06 Installation postcode.
- Adjustment to column E.12 Emission factor of electricity. When the sheet 2. CBAM CALCULATOR is used, then the emission factor is calculated as a weighted average of emission factors applied for the production of the good and all of its precursors. The relative consumption of electricity serve as weights.
- Update of the EMBER emission factors (21.02.2025).
- Adjustments to 0. GLOSSARY and explanatory texts.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</si>
</sst>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
    <numFmt numFmtId="165" formatCode="#,##0.0"/>
    <numFmt numFmtId="166" formatCode="#,##0.0000"/>
    <numFmt numFmtId="167" formatCode="0.0000"/>
    <numFmt numFmtId="168" formatCode="0.000"/>
    <numFmt numFmtId="169" formatCode="0.0%"/>
    <numFmt numFmtId="170" formatCode="#,##0.00\ _€"/>
    <numFmt numFmtId="171" formatCode="#,##0.000"/>
    <numFmt numFmtId="172" formatCode="0.00000"/>
  </numFmts>
  <fonts count="40" x14ac:knownFonts="1">
    <font>
      <sz val="11"/>
      <color theme="1"/>
      <name val="Aptos Narrow"/>
      <family val="2"/>
      <scheme val="minor"/>
    </font>
    <font>
      <b/>
      <sz val="12"/>
      <color theme="1"/>
      <name val="Arial"/>
      <family val="2"/>
    </font>
    <font>
      <sz val="12"/>
      <color theme="2" tint="-0.499984740745262"/>
      <name val="Arial"/>
      <family val="2"/>
    </font>
    <font>
      <sz val="12"/>
      <color theme="1"/>
      <name val="Arial"/>
      <family val="2"/>
    </font>
    <font>
      <sz val="12"/>
      <color theme="0"/>
      <name val="Arial"/>
      <family val="2"/>
    </font>
    <font>
      <sz val="12"/>
      <color theme="0"/>
      <name val="Aptos Narrow"/>
      <family val="2"/>
      <scheme val="minor"/>
    </font>
    <font>
      <sz val="12"/>
      <color rgb="FFFF0000"/>
      <name val="Arial"/>
      <family val="2"/>
    </font>
    <font>
      <sz val="12"/>
      <name val="Arial"/>
      <family val="2"/>
    </font>
    <font>
      <sz val="8"/>
      <color theme="1"/>
      <name val="Arial"/>
      <family val="2"/>
    </font>
    <font>
      <b/>
      <sz val="10"/>
      <name val="Arial"/>
      <family val="2"/>
      <charset val="1"/>
    </font>
    <font>
      <sz val="12"/>
      <color theme="1"/>
      <name val="Aptos Narrow"/>
      <family val="2"/>
      <scheme val="minor"/>
    </font>
    <font>
      <b/>
      <sz val="11"/>
      <color theme="1"/>
      <name val="Aptos Narrow"/>
      <family val="2"/>
      <scheme val="minor"/>
    </font>
    <font>
      <sz val="10"/>
      <color theme="1"/>
      <name val="Arial"/>
      <family val="2"/>
    </font>
    <font>
      <sz val="11"/>
      <color theme="0" tint="-0.34998626667073579"/>
      <name val="Aptos Narrow"/>
      <family val="2"/>
      <scheme val="minor"/>
    </font>
    <font>
      <sz val="11"/>
      <color theme="1"/>
      <name val="Aptos Narrow"/>
      <family val="2"/>
      <charset val="161"/>
      <scheme val="minor"/>
    </font>
    <font>
      <sz val="11"/>
      <name val="Aptos Narrow"/>
      <family val="2"/>
      <scheme val="minor"/>
    </font>
    <font>
      <sz val="12"/>
      <color theme="0" tint="-0.34998626667073579"/>
      <name val="Arial"/>
      <family val="2"/>
    </font>
    <font>
      <sz val="16"/>
      <color theme="1"/>
      <name val="Arial"/>
      <family val="2"/>
    </font>
    <font>
      <sz val="16"/>
      <color theme="1"/>
      <name val="Aptos Narrow"/>
      <family val="2"/>
      <scheme val="minor"/>
    </font>
    <font>
      <sz val="8"/>
      <name val="Aptos Narrow"/>
      <family val="2"/>
      <scheme val="minor"/>
    </font>
    <font>
      <sz val="16"/>
      <name val="Arial"/>
      <family val="2"/>
    </font>
    <font>
      <sz val="10"/>
      <name val="Arial"/>
      <family val="2"/>
    </font>
    <font>
      <b/>
      <sz val="8"/>
      <color theme="1"/>
      <name val="Arial"/>
      <family val="2"/>
    </font>
    <font>
      <sz val="12"/>
      <color theme="0" tint="-0.249977111117893"/>
      <name val="Arial"/>
      <family val="2"/>
    </font>
    <font>
      <sz val="11"/>
      <color theme="1"/>
      <name val="Aptos Narrow"/>
      <family val="2"/>
      <scheme val="minor"/>
    </font>
    <font>
      <b/>
      <sz val="12"/>
      <name val="Arial"/>
      <family val="2"/>
    </font>
    <font>
      <b/>
      <sz val="18"/>
      <color theme="1"/>
      <name val="Arial"/>
      <family val="2"/>
    </font>
    <font>
      <sz val="11"/>
      <color rgb="FF000000"/>
      <name val="Arial"/>
      <family val="2"/>
    </font>
    <font>
      <b/>
      <sz val="11"/>
      <color rgb="FF000000"/>
      <name val="Arial"/>
      <family val="2"/>
    </font>
    <font>
      <sz val="11"/>
      <name val="Arial"/>
      <family val="2"/>
    </font>
    <font>
      <sz val="12"/>
      <color rgb="FFBFBFBF"/>
      <name val="Arial"/>
      <family val="2"/>
    </font>
    <font>
      <sz val="12"/>
      <color rgb="FFFFFF00"/>
      <name val="Arial"/>
      <family val="2"/>
    </font>
    <font>
      <b/>
      <sz val="12"/>
      <color rgb="FFFFFF00"/>
      <name val="Arial"/>
      <family val="2"/>
    </font>
    <font>
      <sz val="11"/>
      <color theme="0"/>
      <name val="Aptos Narrow"/>
      <family val="2"/>
      <scheme val="minor"/>
    </font>
    <font>
      <b/>
      <sz val="12"/>
      <color theme="0" tint="-0.34998626667073579"/>
      <name val="Arial"/>
      <family val="2"/>
    </font>
    <font>
      <sz val="11"/>
      <color theme="1"/>
      <name val="Arial"/>
      <family val="2"/>
    </font>
    <font>
      <u/>
      <sz val="11"/>
      <color theme="10"/>
      <name val="Aptos Narrow"/>
      <family val="2"/>
      <scheme val="minor"/>
    </font>
    <font>
      <u/>
      <sz val="11"/>
      <color theme="10"/>
      <name val="Arial"/>
      <family val="2"/>
    </font>
    <font>
      <sz val="11"/>
      <color rgb="FF757171"/>
      <name val="Arial"/>
      <family val="2"/>
    </font>
    <font>
      <sz val="12"/>
      <color theme="0" tint="-0.499984740745262"/>
      <name val="Arial"/>
      <family val="2"/>
    </font>
  </fonts>
  <fills count="8">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rgb="FFFEFFD4"/>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89999084444715716"/>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bottom style="hair">
        <color indexed="64"/>
      </bottom>
      <diagonal/>
    </border>
    <border>
      <left/>
      <right/>
      <top style="hair">
        <color auto="1"/>
      </top>
      <bottom style="thin">
        <color auto="1"/>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diagonal/>
    </border>
    <border>
      <left style="medium">
        <color indexed="64"/>
      </left>
      <right style="thin">
        <color theme="0" tint="-0.34998626667073579"/>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0" fillId="0" borderId="0"/>
    <xf numFmtId="0" fontId="14" fillId="0" borderId="0"/>
    <xf numFmtId="0" fontId="36" fillId="0" borderId="0" applyNumberFormat="0" applyFill="0" applyBorder="0" applyAlignment="0" applyProtection="0"/>
  </cellStyleXfs>
  <cellXfs count="379">
    <xf numFmtId="0" fontId="0" fillId="0" borderId="0" xfId="0"/>
    <xf numFmtId="0" fontId="14" fillId="0" borderId="0" xfId="2"/>
    <xf numFmtId="164" fontId="0" fillId="0" borderId="0" xfId="0" applyNumberFormat="1"/>
    <xf numFmtId="49" fontId="14" fillId="0" borderId="0" xfId="2" applyNumberFormat="1"/>
    <xf numFmtId="0" fontId="22" fillId="3" borderId="18" xfId="0" applyFont="1" applyFill="1" applyBorder="1" applyAlignment="1">
      <alignment vertical="center"/>
    </xf>
    <xf numFmtId="0" fontId="8" fillId="3" borderId="18" xfId="0" applyFont="1" applyFill="1" applyBorder="1" applyAlignment="1">
      <alignment vertical="center"/>
    </xf>
    <xf numFmtId="0" fontId="22" fillId="3" borderId="18" xfId="0" applyFont="1" applyFill="1" applyBorder="1" applyAlignment="1">
      <alignment horizontal="left" vertical="center" indent="1"/>
    </xf>
    <xf numFmtId="0" fontId="8" fillId="3" borderId="25" xfId="0" applyFont="1" applyFill="1" applyBorder="1"/>
    <xf numFmtId="0" fontId="8" fillId="3" borderId="25" xfId="0" applyFont="1" applyFill="1" applyBorder="1" applyAlignment="1">
      <alignment vertical="center"/>
    </xf>
    <xf numFmtId="0" fontId="8" fillId="3" borderId="27" xfId="0" applyFont="1" applyFill="1" applyBorder="1" applyAlignment="1">
      <alignment horizontal="left" indent="1"/>
    </xf>
    <xf numFmtId="0" fontId="8" fillId="3" borderId="26" xfId="0" applyFont="1" applyFill="1" applyBorder="1"/>
    <xf numFmtId="0" fontId="8" fillId="3" borderId="26" xfId="0" applyFont="1" applyFill="1" applyBorder="1" applyAlignment="1">
      <alignment vertical="center"/>
    </xf>
    <xf numFmtId="0" fontId="8" fillId="3" borderId="26" xfId="0" applyFont="1" applyFill="1" applyBorder="1" applyAlignment="1">
      <alignment horizontal="left" indent="1"/>
    </xf>
    <xf numFmtId="0" fontId="8" fillId="3" borderId="28" xfId="0" applyFont="1" applyFill="1" applyBorder="1"/>
    <xf numFmtId="0" fontId="8" fillId="3" borderId="28" xfId="0" applyFont="1" applyFill="1" applyBorder="1" applyAlignment="1">
      <alignment vertical="center"/>
    </xf>
    <xf numFmtId="0" fontId="8" fillId="3" borderId="28" xfId="0" applyFont="1" applyFill="1" applyBorder="1" applyAlignment="1">
      <alignment horizontal="left" indent="1"/>
    </xf>
    <xf numFmtId="0" fontId="24" fillId="0" borderId="0" xfId="2" applyFont="1"/>
    <xf numFmtId="0" fontId="11" fillId="0" borderId="0" xfId="0" applyFont="1" applyAlignment="1">
      <alignment vertical="top" wrapText="1"/>
    </xf>
    <xf numFmtId="0" fontId="11" fillId="0" borderId="0" xfId="0" applyFont="1" applyAlignment="1">
      <alignment wrapText="1"/>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left" vertical="top" wrapText="1"/>
      <protection locked="0"/>
    </xf>
    <xf numFmtId="0" fontId="2" fillId="6" borderId="22" xfId="0" applyFont="1" applyFill="1" applyBorder="1" applyAlignment="1" applyProtection="1">
      <alignment horizontal="left" vertical="top" wrapText="1"/>
      <protection locked="0"/>
    </xf>
    <xf numFmtId="0" fontId="2" fillId="6" borderId="16" xfId="0" applyFont="1" applyFill="1" applyBorder="1" applyAlignment="1" applyProtection="1">
      <alignment horizontal="left" vertical="top" wrapText="1"/>
      <protection locked="0"/>
    </xf>
    <xf numFmtId="165" fontId="7" fillId="2" borderId="7" xfId="0" applyNumberFormat="1" applyFont="1" applyFill="1" applyBorder="1" applyAlignment="1" applyProtection="1">
      <alignment horizontal="center" vertical="center" wrapText="1"/>
      <protection locked="0"/>
    </xf>
    <xf numFmtId="165" fontId="7" fillId="2" borderId="7" xfId="0" applyNumberFormat="1" applyFont="1" applyFill="1" applyBorder="1" applyAlignment="1" applyProtection="1">
      <alignment horizontal="center" vertical="center"/>
      <protection locked="0"/>
    </xf>
    <xf numFmtId="4" fontId="7" fillId="2" borderId="7" xfId="0" applyNumberFormat="1" applyFont="1" applyFill="1" applyBorder="1" applyAlignment="1" applyProtection="1">
      <alignment horizontal="center" vertical="center"/>
      <protection locked="0"/>
    </xf>
    <xf numFmtId="165" fontId="7" fillId="2" borderId="9" xfId="0" applyNumberFormat="1" applyFont="1" applyFill="1" applyBorder="1" applyAlignment="1" applyProtection="1">
      <alignment horizontal="center" vertical="center" wrapText="1"/>
      <protection locked="0"/>
    </xf>
    <xf numFmtId="165" fontId="7" fillId="2" borderId="9" xfId="0" applyNumberFormat="1" applyFont="1" applyFill="1" applyBorder="1" applyAlignment="1" applyProtection="1">
      <alignment horizontal="center" vertical="center"/>
      <protection locked="0"/>
    </xf>
    <xf numFmtId="4" fontId="7" fillId="2" borderId="9" xfId="0" applyNumberFormat="1" applyFont="1" applyFill="1" applyBorder="1" applyAlignment="1" applyProtection="1">
      <alignment horizontal="center" vertical="center"/>
      <protection locked="0"/>
    </xf>
    <xf numFmtId="165"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pplyProtection="1">
      <alignment horizontal="center" vertical="center"/>
      <protection locked="0"/>
    </xf>
    <xf numFmtId="165" fontId="3" fillId="2" borderId="17"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4" fontId="3" fillId="2" borderId="17"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171" fontId="7" fillId="2" borderId="23" xfId="0" applyNumberFormat="1" applyFont="1" applyFill="1" applyBorder="1" applyAlignment="1" applyProtection="1">
      <alignment horizontal="center" vertical="center" wrapText="1"/>
      <protection locked="0"/>
    </xf>
    <xf numFmtId="171" fontId="7" fillId="2" borderId="54" xfId="0" applyNumberFormat="1" applyFont="1" applyFill="1" applyBorder="1" applyAlignment="1" applyProtection="1">
      <alignment horizontal="center" vertical="center" wrapText="1"/>
      <protection locked="0"/>
    </xf>
    <xf numFmtId="168" fontId="7" fillId="2" borderId="24" xfId="0" applyNumberFormat="1" applyFont="1" applyFill="1" applyBorder="1" applyAlignment="1" applyProtection="1">
      <alignment horizontal="center" vertical="center" wrapText="1"/>
      <protection locked="0"/>
    </xf>
    <xf numFmtId="168" fontId="7" fillId="2" borderId="53" xfId="0" applyNumberFormat="1" applyFont="1" applyFill="1" applyBorder="1" applyAlignment="1" applyProtection="1">
      <alignment horizontal="center" vertical="center" wrapText="1"/>
      <protection locked="0"/>
    </xf>
    <xf numFmtId="0" fontId="2" fillId="6" borderId="37" xfId="0" applyFont="1" applyFill="1" applyBorder="1" applyAlignment="1" applyProtection="1">
      <alignment horizontal="left" vertical="top" wrapText="1"/>
      <protection locked="0"/>
    </xf>
    <xf numFmtId="165" fontId="7" fillId="2" borderId="19" xfId="0" applyNumberFormat="1" applyFont="1" applyFill="1" applyBorder="1" applyAlignment="1" applyProtection="1">
      <alignment horizontal="center" vertical="center" wrapText="1"/>
      <protection locked="0"/>
    </xf>
    <xf numFmtId="165" fontId="7" fillId="2" borderId="19" xfId="0" applyNumberFormat="1" applyFont="1" applyFill="1" applyBorder="1" applyAlignment="1" applyProtection="1">
      <alignment horizontal="center" vertical="center"/>
      <protection locked="0"/>
    </xf>
    <xf numFmtId="4" fontId="7" fillId="2" borderId="19" xfId="0" applyNumberFormat="1" applyFont="1" applyFill="1" applyBorder="1" applyAlignment="1" applyProtection="1">
      <alignment horizontal="center" vertical="center"/>
      <protection locked="0"/>
    </xf>
    <xf numFmtId="0" fontId="3" fillId="2" borderId="23" xfId="0" applyFont="1" applyFill="1" applyBorder="1" applyAlignment="1" applyProtection="1">
      <alignment horizontal="left" vertical="center"/>
      <protection locked="0"/>
    </xf>
    <xf numFmtId="165" fontId="3" fillId="2" borderId="23" xfId="0" applyNumberFormat="1" applyFont="1" applyFill="1" applyBorder="1" applyAlignment="1" applyProtection="1">
      <alignment horizontal="center" vertical="center"/>
      <protection locked="0"/>
    </xf>
    <xf numFmtId="0" fontId="3" fillId="2" borderId="2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center" vertical="center"/>
      <protection locked="0"/>
    </xf>
    <xf numFmtId="4" fontId="3" fillId="2" borderId="23" xfId="0" applyNumberFormat="1"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wrapText="1"/>
      <protection locked="0"/>
    </xf>
    <xf numFmtId="0" fontId="0" fillId="0" borderId="46" xfId="0" applyBorder="1"/>
    <xf numFmtId="0" fontId="0" fillId="0" borderId="47" xfId="0" applyBorder="1"/>
    <xf numFmtId="0" fontId="0" fillId="0" borderId="48" xfId="0" applyBorder="1"/>
    <xf numFmtId="0" fontId="0" fillId="0" borderId="35" xfId="0" applyBorder="1"/>
    <xf numFmtId="0" fontId="0" fillId="0" borderId="36" xfId="0" applyBorder="1"/>
    <xf numFmtId="0" fontId="0" fillId="0" borderId="55" xfId="0" applyBorder="1"/>
    <xf numFmtId="0" fontId="0" fillId="0" borderId="62" xfId="0" quotePrefix="1" applyBorder="1" applyAlignment="1">
      <alignment horizontal="left" vertical="top"/>
    </xf>
    <xf numFmtId="14" fontId="0" fillId="0" borderId="18" xfId="0" applyNumberFormat="1" applyBorder="1" applyAlignment="1">
      <alignment horizontal="left" vertical="top"/>
    </xf>
    <xf numFmtId="0" fontId="0" fillId="0" borderId="64" xfId="0" quotePrefix="1" applyBorder="1" applyAlignment="1">
      <alignment horizontal="left" vertical="top"/>
    </xf>
    <xf numFmtId="14" fontId="0" fillId="0" borderId="52" xfId="0" applyNumberFormat="1" applyBorder="1" applyAlignment="1">
      <alignment horizontal="left" vertical="top"/>
    </xf>
    <xf numFmtId="0" fontId="0" fillId="0" borderId="18" xfId="0" applyBorder="1" applyAlignment="1">
      <alignment horizontal="left"/>
    </xf>
    <xf numFmtId="0" fontId="0" fillId="0" borderId="63" xfId="0" applyBorder="1" applyAlignment="1">
      <alignment horizontal="left"/>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left" vertical="top"/>
    </xf>
    <xf numFmtId="0" fontId="35" fillId="0" borderId="0" xfId="0" applyFont="1" applyAlignment="1">
      <alignment horizontal="left" vertical="center" wrapText="1"/>
    </xf>
    <xf numFmtId="0" fontId="35" fillId="0" borderId="0" xfId="0" applyFont="1"/>
    <xf numFmtId="0" fontId="28" fillId="7" borderId="35" xfId="1" applyFont="1" applyFill="1" applyBorder="1" applyAlignment="1">
      <alignment horizontal="center" vertical="center" wrapText="1"/>
    </xf>
    <xf numFmtId="0" fontId="28" fillId="7" borderId="36" xfId="1" applyFont="1" applyFill="1" applyBorder="1" applyAlignment="1">
      <alignment horizontal="left" vertical="center" wrapText="1"/>
    </xf>
    <xf numFmtId="0" fontId="28" fillId="7" borderId="13" xfId="1" applyFont="1" applyFill="1" applyBorder="1" applyAlignment="1">
      <alignment horizontal="left" vertical="center" wrapText="1"/>
    </xf>
    <xf numFmtId="0" fontId="28" fillId="0" borderId="14" xfId="1" applyFont="1" applyBorder="1" applyAlignment="1">
      <alignment horizontal="center" vertical="center"/>
    </xf>
    <xf numFmtId="0" fontId="28" fillId="0" borderId="1" xfId="1" applyFont="1" applyBorder="1" applyAlignment="1">
      <alignment horizontal="left" vertical="center" wrapText="1"/>
    </xf>
    <xf numFmtId="0" fontId="27" fillId="0" borderId="1" xfId="1" applyFont="1" applyBorder="1" applyAlignment="1">
      <alignment horizontal="left" vertical="center" wrapText="1"/>
    </xf>
    <xf numFmtId="0" fontId="27" fillId="0" borderId="2" xfId="1" applyFont="1" applyBorder="1" applyAlignment="1">
      <alignment horizontal="left" vertical="center" wrapText="1"/>
    </xf>
    <xf numFmtId="0" fontId="35" fillId="0" borderId="15" xfId="0" applyFont="1" applyBorder="1" applyAlignment="1">
      <alignment horizontal="left" vertical="center" wrapText="1"/>
    </xf>
    <xf numFmtId="0" fontId="38" fillId="0" borderId="14" xfId="1" applyFont="1" applyBorder="1" applyAlignment="1">
      <alignment horizontal="center" vertical="center"/>
    </xf>
    <xf numFmtId="0" fontId="27" fillId="0" borderId="38" xfId="1" applyFont="1" applyBorder="1" applyAlignment="1">
      <alignment horizontal="left" vertical="center" wrapText="1"/>
    </xf>
    <xf numFmtId="0" fontId="27" fillId="0" borderId="14" xfId="1" applyFont="1" applyBorder="1" applyAlignment="1">
      <alignment horizontal="center" vertical="center"/>
    </xf>
    <xf numFmtId="0" fontId="27" fillId="0" borderId="2" xfId="1" quotePrefix="1" applyFont="1" applyBorder="1" applyAlignment="1">
      <alignment horizontal="left" vertical="center" wrapText="1"/>
    </xf>
    <xf numFmtId="0" fontId="29" fillId="0" borderId="2" xfId="1" quotePrefix="1" applyFont="1" applyBorder="1" applyAlignment="1">
      <alignment horizontal="left" vertical="center" wrapText="1"/>
    </xf>
    <xf numFmtId="0" fontId="27" fillId="0" borderId="40" xfId="1" applyFont="1" applyBorder="1" applyAlignment="1">
      <alignment horizontal="left" vertical="center" wrapText="1"/>
    </xf>
    <xf numFmtId="0" fontId="37" fillId="0" borderId="15" xfId="3" applyFont="1" applyBorder="1" applyAlignment="1" applyProtection="1">
      <alignment horizontal="left" vertical="center" wrapText="1"/>
    </xf>
    <xf numFmtId="0" fontId="27" fillId="0" borderId="15" xfId="1" applyFont="1" applyBorder="1" applyAlignment="1">
      <alignment horizontal="left" vertical="center" wrapText="1"/>
    </xf>
    <xf numFmtId="0" fontId="27" fillId="0" borderId="3" xfId="1" applyFont="1" applyBorder="1" applyAlignment="1">
      <alignment horizontal="left" vertical="center" wrapText="1"/>
    </xf>
    <xf numFmtId="0" fontId="38" fillId="0" borderId="16" xfId="1" applyFont="1" applyBorder="1" applyAlignment="1">
      <alignment horizontal="center" vertical="center"/>
    </xf>
    <xf numFmtId="0" fontId="27" fillId="0" borderId="17" xfId="1" applyFont="1" applyBorder="1" applyAlignment="1">
      <alignment horizontal="left" vertical="center" wrapText="1"/>
    </xf>
    <xf numFmtId="0" fontId="27" fillId="0" borderId="22" xfId="1" quotePrefix="1" applyFont="1" applyBorder="1" applyAlignment="1">
      <alignment horizontal="left" vertical="center" wrapText="1"/>
    </xf>
    <xf numFmtId="0" fontId="26" fillId="0" borderId="0" xfId="0" applyFont="1" applyAlignment="1">
      <alignment horizontal="left"/>
    </xf>
    <xf numFmtId="0" fontId="3" fillId="0" borderId="0" xfId="0" applyFont="1"/>
    <xf numFmtId="0" fontId="7" fillId="0" borderId="0" xfId="0" applyFont="1"/>
    <xf numFmtId="0" fontId="12" fillId="0" borderId="0" xfId="0" applyFont="1" applyAlignment="1">
      <alignment horizontal="left" vertical="top"/>
    </xf>
    <xf numFmtId="0" fontId="1" fillId="0" borderId="0" xfId="0" applyFont="1" applyAlignment="1">
      <alignment horizontal="right"/>
    </xf>
    <xf numFmtId="0" fontId="1" fillId="0" borderId="0" xfId="0" applyFont="1" applyAlignment="1">
      <alignment horizontal="left"/>
    </xf>
    <xf numFmtId="0" fontId="1" fillId="0" borderId="0" xfId="0" applyFont="1"/>
    <xf numFmtId="0" fontId="25" fillId="0" borderId="0" xfId="0" applyFont="1"/>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left"/>
    </xf>
    <xf numFmtId="0" fontId="25" fillId="3" borderId="0" xfId="0" applyFont="1" applyFill="1"/>
    <xf numFmtId="0" fontId="1" fillId="3" borderId="0" xfId="0" applyFont="1" applyFill="1"/>
    <xf numFmtId="0" fontId="4" fillId="0" borderId="0" xfId="0" applyFont="1"/>
    <xf numFmtId="0" fontId="4" fillId="0" borderId="0" xfId="0" applyFont="1" applyAlignment="1">
      <alignment horizontal="left"/>
    </xf>
    <xf numFmtId="0" fontId="6" fillId="0" borderId="0" xfId="0" applyFont="1" applyAlignment="1">
      <alignment horizontal="left"/>
    </xf>
    <xf numFmtId="0" fontId="5" fillId="0" borderId="0" xfId="0" applyFont="1"/>
    <xf numFmtId="0" fontId="0" fillId="0" borderId="0" xfId="0" applyAlignment="1">
      <alignment horizontal="left"/>
    </xf>
    <xf numFmtId="0" fontId="1" fillId="0" borderId="0" xfId="0" quotePrefix="1" applyFont="1" applyAlignment="1">
      <alignment wrapText="1"/>
    </xf>
    <xf numFmtId="14" fontId="3" fillId="0" borderId="0" xfId="0" applyNumberFormat="1" applyFont="1" applyAlignment="1">
      <alignment horizontal="left"/>
    </xf>
    <xf numFmtId="0" fontId="6" fillId="0" borderId="0" xfId="0" applyFont="1"/>
    <xf numFmtId="0" fontId="6" fillId="0" borderId="0" xfId="0" applyFont="1" applyAlignment="1">
      <alignment horizontal="right"/>
    </xf>
    <xf numFmtId="0" fontId="1" fillId="0" borderId="0" xfId="0" applyFont="1" applyAlignment="1">
      <alignment horizontal="left" wrapText="1"/>
    </xf>
    <xf numFmtId="0" fontId="1" fillId="0" borderId="0" xfId="0" applyFont="1" applyAlignment="1">
      <alignment horizontal="lef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25" fillId="0" borderId="0" xfId="0" applyFont="1" applyAlignment="1">
      <alignment horizontal="left" wrapText="1"/>
    </xf>
    <xf numFmtId="0" fontId="2" fillId="0" borderId="0" xfId="0" applyFont="1" applyAlignment="1">
      <alignment horizontal="left" vertical="center"/>
    </xf>
    <xf numFmtId="0" fontId="2" fillId="6" borderId="16" xfId="0" applyFont="1" applyFill="1" applyBorder="1" applyAlignment="1">
      <alignment horizontal="left" vertical="center"/>
    </xf>
    <xf numFmtId="0" fontId="2" fillId="6" borderId="17" xfId="0" applyFont="1" applyFill="1" applyBorder="1" applyAlignment="1">
      <alignment horizontal="left" vertical="top" wrapText="1"/>
    </xf>
    <xf numFmtId="0" fontId="2" fillId="6" borderId="20" xfId="0" applyFont="1" applyFill="1" applyBorder="1" applyAlignment="1">
      <alignment horizontal="left" vertical="top"/>
    </xf>
    <xf numFmtId="0" fontId="7" fillId="0" borderId="0" xfId="0" applyFont="1" applyAlignment="1">
      <alignment horizontal="left" vertical="center"/>
    </xf>
    <xf numFmtId="0" fontId="7" fillId="3" borderId="10" xfId="0" applyFont="1" applyFill="1" applyBorder="1" applyAlignment="1">
      <alignment horizontal="center" vertical="center"/>
    </xf>
    <xf numFmtId="0" fontId="7" fillId="5" borderId="11" xfId="0" applyFont="1" applyFill="1" applyBorder="1" applyAlignment="1">
      <alignment horizontal="left" vertical="center"/>
    </xf>
    <xf numFmtId="168" fontId="7" fillId="5" borderId="11" xfId="0" applyNumberFormat="1" applyFont="1" applyFill="1" applyBorder="1" applyAlignment="1">
      <alignment horizontal="center" vertical="center" wrapText="1"/>
    </xf>
    <xf numFmtId="0" fontId="7" fillId="5" borderId="13" xfId="0" applyFont="1" applyFill="1" applyBorder="1" applyAlignment="1">
      <alignment horizontal="left" vertical="center"/>
    </xf>
    <xf numFmtId="0" fontId="3" fillId="0" borderId="0" xfId="0" applyFont="1" applyAlignment="1">
      <alignment horizontal="left" vertical="center"/>
    </xf>
    <xf numFmtId="0" fontId="7" fillId="3" borderId="14" xfId="0" applyFont="1" applyFill="1" applyBorder="1" applyAlignment="1">
      <alignment horizontal="center" vertical="center"/>
    </xf>
    <xf numFmtId="0" fontId="7" fillId="5" borderId="1" xfId="0" applyFont="1" applyFill="1" applyBorder="1" applyAlignment="1">
      <alignment horizontal="left" vertical="center"/>
    </xf>
    <xf numFmtId="0" fontId="7" fillId="5" borderId="14" xfId="0" applyFont="1" applyFill="1" applyBorder="1" applyAlignment="1">
      <alignment horizontal="left" vertical="center"/>
    </xf>
    <xf numFmtId="168" fontId="7" fillId="5" borderId="1" xfId="0" applyNumberFormat="1" applyFont="1" applyFill="1" applyBorder="1" applyAlignment="1">
      <alignment horizontal="center" vertical="center" wrapText="1"/>
    </xf>
    <xf numFmtId="0" fontId="7" fillId="5" borderId="15" xfId="0" applyFont="1" applyFill="1" applyBorder="1" applyAlignment="1">
      <alignment horizontal="left" vertical="center"/>
    </xf>
    <xf numFmtId="0" fontId="7" fillId="3" borderId="16" xfId="0" applyFont="1" applyFill="1" applyBorder="1" applyAlignment="1">
      <alignment horizontal="center" vertical="center"/>
    </xf>
    <xf numFmtId="0" fontId="7" fillId="5" borderId="17" xfId="0" applyFont="1" applyFill="1" applyBorder="1" applyAlignment="1">
      <alignment horizontal="left" vertical="center"/>
    </xf>
    <xf numFmtId="0" fontId="7" fillId="5" borderId="16" xfId="0" applyFont="1" applyFill="1" applyBorder="1" applyAlignment="1">
      <alignment horizontal="left" vertical="center"/>
    </xf>
    <xf numFmtId="168" fontId="7" fillId="5" borderId="17" xfId="0" applyNumberFormat="1" applyFont="1" applyFill="1" applyBorder="1" applyAlignment="1">
      <alignment horizontal="center" vertical="center" wrapText="1"/>
    </xf>
    <xf numFmtId="0" fontId="7" fillId="5" borderId="20" xfId="0" applyFont="1" applyFill="1" applyBorder="1" applyAlignment="1">
      <alignment horizontal="left" vertical="center"/>
    </xf>
    <xf numFmtId="0" fontId="7" fillId="0" borderId="0" xfId="0" applyFont="1" applyAlignment="1">
      <alignment horizontal="left"/>
    </xf>
    <xf numFmtId="0" fontId="3" fillId="0" borderId="0" xfId="0" applyFont="1" applyAlignment="1">
      <alignment horizontal="right"/>
    </xf>
    <xf numFmtId="0" fontId="0" fillId="0" borderId="0" xfId="0" applyAlignment="1">
      <alignment horizontal="center" vertical="center"/>
    </xf>
    <xf numFmtId="0" fontId="33" fillId="0" borderId="0" xfId="0" applyFont="1"/>
    <xf numFmtId="0" fontId="13" fillId="0" borderId="0" xfId="0" applyFont="1"/>
    <xf numFmtId="0" fontId="16" fillId="0" borderId="0" xfId="0" applyFont="1" applyAlignment="1">
      <alignment horizontal="left"/>
    </xf>
    <xf numFmtId="0" fontId="31" fillId="0" borderId="0" xfId="0" applyFont="1" applyAlignment="1">
      <alignment horizontal="left"/>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31" xfId="0" applyFont="1" applyFill="1" applyBorder="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3" fillId="0" borderId="0" xfId="0" applyFont="1" applyAlignment="1">
      <alignment horizontal="center" vertical="center"/>
    </xf>
    <xf numFmtId="0" fontId="2" fillId="6" borderId="57" xfId="0" applyFont="1" applyFill="1" applyBorder="1" applyAlignment="1">
      <alignment horizontal="left" vertical="center"/>
    </xf>
    <xf numFmtId="0" fontId="16" fillId="0" borderId="0" xfId="0" applyFont="1" applyAlignment="1">
      <alignment horizontal="left" vertical="top" wrapText="1"/>
    </xf>
    <xf numFmtId="0" fontId="3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vertical="center" wrapText="1"/>
    </xf>
    <xf numFmtId="0" fontId="39" fillId="3" borderId="4" xfId="0" applyFont="1" applyFill="1" applyBorder="1" applyAlignment="1">
      <alignment horizontal="center" vertical="center" wrapText="1"/>
    </xf>
    <xf numFmtId="0" fontId="39" fillId="3" borderId="5" xfId="0" applyFont="1" applyFill="1" applyBorder="1" applyAlignment="1">
      <alignment horizontal="left" vertical="center" wrapText="1"/>
    </xf>
    <xf numFmtId="0" fontId="39" fillId="3" borderId="5" xfId="0" applyFont="1" applyFill="1" applyBorder="1" applyAlignment="1">
      <alignment horizontal="center" vertical="center" wrapText="1"/>
    </xf>
    <xf numFmtId="165" fontId="39" fillId="3" borderId="5" xfId="0" applyNumberFormat="1" applyFont="1" applyFill="1" applyBorder="1" applyAlignment="1">
      <alignment horizontal="center" vertical="center" wrapText="1"/>
    </xf>
    <xf numFmtId="165" fontId="39" fillId="3" borderId="5" xfId="0" applyNumberFormat="1" applyFont="1" applyFill="1" applyBorder="1" applyAlignment="1">
      <alignment horizontal="center" vertical="center"/>
    </xf>
    <xf numFmtId="168" fontId="39" fillId="3" borderId="5" xfId="0" applyNumberFormat="1" applyFont="1" applyFill="1" applyBorder="1" applyAlignment="1">
      <alignment horizontal="center" vertical="center" wrapText="1"/>
    </xf>
    <xf numFmtId="166" fontId="39" fillId="3" borderId="5" xfId="0" applyNumberFormat="1" applyFont="1" applyFill="1" applyBorder="1" applyAlignment="1">
      <alignment horizontal="center" vertical="center" wrapText="1"/>
    </xf>
    <xf numFmtId="4" fontId="39" fillId="3" borderId="5" xfId="0" applyNumberFormat="1" applyFont="1" applyFill="1" applyBorder="1" applyAlignment="1">
      <alignment horizontal="center" vertical="center" wrapText="1"/>
    </xf>
    <xf numFmtId="4" fontId="39" fillId="3" borderId="31" xfId="0" applyNumberFormat="1" applyFont="1" applyFill="1" applyBorder="1" applyAlignment="1">
      <alignment horizontal="center" vertical="center" wrapText="1"/>
    </xf>
    <xf numFmtId="167" fontId="16" fillId="0" borderId="0" xfId="0" applyNumberFormat="1" applyFont="1" applyAlignment="1">
      <alignment horizontal="center" vertical="center" wrapText="1"/>
    </xf>
    <xf numFmtId="172" fontId="16"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170" fontId="31" fillId="0" borderId="0" xfId="0" applyNumberFormat="1" applyFont="1" applyAlignment="1">
      <alignment horizontal="center" vertical="center" wrapText="1"/>
    </xf>
    <xf numFmtId="0" fontId="3" fillId="0" borderId="0" xfId="0" applyFont="1" applyAlignment="1">
      <alignment horizontal="center" vertical="center"/>
    </xf>
    <xf numFmtId="0" fontId="33" fillId="0" borderId="0" xfId="0" applyFont="1" applyAlignment="1">
      <alignment vertical="center" wrapText="1"/>
    </xf>
    <xf numFmtId="0" fontId="39" fillId="3" borderId="8" xfId="0" applyFont="1" applyFill="1" applyBorder="1" applyAlignment="1">
      <alignment horizontal="center" vertical="center" wrapText="1"/>
    </xf>
    <xf numFmtId="0" fontId="39" fillId="3" borderId="9" xfId="0" applyFont="1" applyFill="1" applyBorder="1" applyAlignment="1">
      <alignment horizontal="left" vertical="center" wrapText="1"/>
    </xf>
    <xf numFmtId="0" fontId="39" fillId="3" borderId="9" xfId="0" applyFont="1" applyFill="1" applyBorder="1" applyAlignment="1">
      <alignment horizontal="center" vertical="center" wrapText="1"/>
    </xf>
    <xf numFmtId="165" fontId="39" fillId="3" borderId="9" xfId="0" applyNumberFormat="1" applyFont="1" applyFill="1" applyBorder="1" applyAlignment="1">
      <alignment horizontal="center" vertical="center" wrapText="1"/>
    </xf>
    <xf numFmtId="165" fontId="39" fillId="3" borderId="9" xfId="0" applyNumberFormat="1" applyFont="1" applyFill="1" applyBorder="1" applyAlignment="1">
      <alignment horizontal="center" vertical="center"/>
    </xf>
    <xf numFmtId="168" fontId="39" fillId="3" borderId="9" xfId="0" applyNumberFormat="1" applyFont="1" applyFill="1" applyBorder="1" applyAlignment="1">
      <alignment horizontal="center" vertical="center" wrapText="1"/>
    </xf>
    <xf numFmtId="166" fontId="39" fillId="3" borderId="9" xfId="0" applyNumberFormat="1" applyFont="1" applyFill="1" applyBorder="1" applyAlignment="1">
      <alignment horizontal="center" vertical="center" wrapText="1"/>
    </xf>
    <xf numFmtId="4" fontId="39" fillId="3" borderId="9" xfId="0" applyNumberFormat="1" applyFont="1" applyFill="1" applyBorder="1" applyAlignment="1">
      <alignment horizontal="center" vertical="center" wrapText="1"/>
    </xf>
    <xf numFmtId="4" fontId="39" fillId="3" borderId="34" xfId="0" applyNumberFormat="1" applyFont="1" applyFill="1" applyBorder="1" applyAlignment="1">
      <alignment horizontal="center" vertical="center" wrapText="1"/>
    </xf>
    <xf numFmtId="0" fontId="15" fillId="0" borderId="0" xfId="0" applyFont="1" applyAlignment="1">
      <alignment vertical="center"/>
    </xf>
    <xf numFmtId="0" fontId="7" fillId="5" borderId="61" xfId="0" applyFont="1" applyFill="1" applyBorder="1" applyAlignment="1">
      <alignment horizontal="center" vertical="center"/>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wrapText="1"/>
    </xf>
    <xf numFmtId="168" fontId="7" fillId="3" borderId="19" xfId="0" applyNumberFormat="1" applyFont="1" applyFill="1" applyBorder="1" applyAlignment="1">
      <alignment horizontal="center" vertical="center" wrapText="1"/>
    </xf>
    <xf numFmtId="166" fontId="7" fillId="3" borderId="19" xfId="0" applyNumberFormat="1" applyFont="1" applyFill="1" applyBorder="1" applyAlignment="1">
      <alignment horizontal="center" vertical="center" wrapText="1"/>
    </xf>
    <xf numFmtId="4" fontId="7" fillId="3" borderId="19" xfId="0" applyNumberFormat="1" applyFont="1" applyFill="1" applyBorder="1" applyAlignment="1">
      <alignment horizontal="center" vertical="center" wrapText="1"/>
    </xf>
    <xf numFmtId="4" fontId="7" fillId="3" borderId="32" xfId="0" applyNumberFormat="1" applyFont="1" applyFill="1" applyBorder="1" applyAlignment="1">
      <alignment horizontal="center" vertical="center" wrapText="1"/>
    </xf>
    <xf numFmtId="0" fontId="33" fillId="0" borderId="0" xfId="0" applyFont="1" applyAlignment="1">
      <alignment vertical="center"/>
    </xf>
    <xf numFmtId="0" fontId="0" fillId="0" borderId="0" xfId="0" applyAlignment="1">
      <alignment vertical="center"/>
    </xf>
    <xf numFmtId="0" fontId="7" fillId="5" borderId="6" xfId="0" applyFont="1" applyFill="1" applyBorder="1" applyAlignment="1">
      <alignment horizontal="center" vertical="center"/>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168" fontId="7" fillId="3" borderId="7" xfId="0" applyNumberFormat="1" applyFont="1" applyFill="1" applyBorder="1" applyAlignment="1">
      <alignment horizontal="center" vertical="center" wrapText="1"/>
    </xf>
    <xf numFmtId="166" fontId="7" fillId="3" borderId="7" xfId="0" applyNumberFormat="1" applyFont="1" applyFill="1" applyBorder="1" applyAlignment="1">
      <alignment horizontal="center" vertical="center" wrapText="1"/>
    </xf>
    <xf numFmtId="4" fontId="7" fillId="3" borderId="7" xfId="0" applyNumberFormat="1" applyFont="1" applyFill="1" applyBorder="1" applyAlignment="1">
      <alignment horizontal="center" vertical="center" wrapText="1"/>
    </xf>
    <xf numFmtId="4" fontId="7" fillId="3" borderId="33" xfId="0" applyNumberFormat="1" applyFont="1" applyFill="1" applyBorder="1" applyAlignment="1">
      <alignment horizontal="center" vertical="center" wrapText="1"/>
    </xf>
    <xf numFmtId="169" fontId="31" fillId="0" borderId="0" xfId="0" applyNumberFormat="1" applyFont="1" applyAlignment="1">
      <alignment horizontal="center" vertical="center" wrapText="1"/>
    </xf>
    <xf numFmtId="4" fontId="31" fillId="0" borderId="0" xfId="0" applyNumberFormat="1" applyFont="1" applyAlignment="1">
      <alignment horizontal="center" vertical="center" wrapText="1"/>
    </xf>
    <xf numFmtId="169" fontId="16" fillId="0" borderId="0" xfId="0" applyNumberFormat="1" applyFont="1" applyAlignment="1">
      <alignment horizontal="center" vertical="center" wrapText="1"/>
    </xf>
    <xf numFmtId="170" fontId="16" fillId="0" borderId="0" xfId="0" applyNumberFormat="1" applyFont="1" applyAlignment="1">
      <alignment horizontal="center" vertical="center" wrapText="1"/>
    </xf>
    <xf numFmtId="0" fontId="7" fillId="5" borderId="8" xfId="0"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9" xfId="0" applyFont="1" applyFill="1" applyBorder="1" applyAlignment="1">
      <alignment horizontal="center" vertical="center" wrapText="1"/>
    </xf>
    <xf numFmtId="168" fontId="7" fillId="3" borderId="9"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4" fontId="7" fillId="3" borderId="9" xfId="0" applyNumberFormat="1" applyFont="1" applyFill="1" applyBorder="1" applyAlignment="1">
      <alignment horizontal="center" vertical="center" wrapText="1"/>
    </xf>
    <xf numFmtId="4" fontId="7" fillId="3" borderId="34" xfId="0" applyNumberFormat="1" applyFont="1" applyFill="1" applyBorder="1" applyAlignment="1">
      <alignment horizontal="center" vertical="center" wrapText="1"/>
    </xf>
    <xf numFmtId="0" fontId="1" fillId="4" borderId="30" xfId="0" applyFont="1" applyFill="1" applyBorder="1" applyAlignment="1">
      <alignment horizontal="left" vertical="top" wrapText="1"/>
    </xf>
    <xf numFmtId="0" fontId="1" fillId="4"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4" fillId="0" borderId="0" xfId="0" applyFont="1" applyAlignment="1">
      <alignment horizontal="center" vertical="center" wrapText="1"/>
    </xf>
    <xf numFmtId="0" fontId="2" fillId="6" borderId="16" xfId="0" applyFont="1" applyFill="1" applyBorder="1" applyAlignment="1">
      <alignment horizontal="center" vertical="center"/>
    </xf>
    <xf numFmtId="0" fontId="2" fillId="6" borderId="20" xfId="0" applyFont="1" applyFill="1" applyBorder="1" applyAlignment="1">
      <alignment horizontal="left" vertical="top" wrapText="1"/>
    </xf>
    <xf numFmtId="0" fontId="16" fillId="3" borderId="4" xfId="0" applyFont="1" applyFill="1" applyBorder="1" applyAlignment="1">
      <alignment horizontal="center" vertical="center" wrapText="1"/>
    </xf>
    <xf numFmtId="0" fontId="30" fillId="3" borderId="11" xfId="0" applyFont="1" applyFill="1" applyBorder="1" applyAlignment="1">
      <alignment horizontal="left" vertical="center" wrapText="1"/>
    </xf>
    <xf numFmtId="165" fontId="30" fillId="0" borderId="11" xfId="0" applyNumberFormat="1" applyFont="1" applyBorder="1" applyAlignment="1">
      <alignment horizontal="center" vertical="center"/>
    </xf>
    <xf numFmtId="0" fontId="30" fillId="0" borderId="11" xfId="0" applyFont="1" applyBorder="1" applyAlignment="1">
      <alignment horizontal="left" vertical="center" wrapText="1"/>
    </xf>
    <xf numFmtId="166" fontId="30" fillId="0" borderId="11" xfId="0" applyNumberFormat="1" applyFont="1" applyBorder="1" applyAlignment="1">
      <alignment horizontal="center" vertical="center"/>
    </xf>
    <xf numFmtId="171" fontId="30" fillId="0" borderId="11" xfId="0" applyNumberFormat="1" applyFont="1" applyBorder="1" applyAlignment="1">
      <alignment horizontal="center" vertical="center"/>
    </xf>
    <xf numFmtId="165" fontId="30" fillId="0" borderId="13" xfId="0" applyNumberFormat="1" applyFont="1" applyBorder="1" applyAlignment="1">
      <alignment horizontal="center" vertical="center"/>
    </xf>
    <xf numFmtId="0" fontId="23" fillId="3" borderId="10" xfId="0" applyFont="1" applyFill="1" applyBorder="1" applyAlignment="1">
      <alignment horizontal="center" vertical="center"/>
    </xf>
    <xf numFmtId="0" fontId="23" fillId="3" borderId="11" xfId="0" applyFont="1" applyFill="1" applyBorder="1" applyAlignment="1">
      <alignment horizontal="left" vertical="center" wrapText="1"/>
    </xf>
    <xf numFmtId="0" fontId="23" fillId="3" borderId="11" xfId="0" applyFont="1" applyFill="1" applyBorder="1" applyAlignment="1">
      <alignment horizontal="center" vertical="center"/>
    </xf>
    <xf numFmtId="4" fontId="23" fillId="3" borderId="11" xfId="0" applyNumberFormat="1" applyFont="1" applyFill="1" applyBorder="1" applyAlignment="1">
      <alignment horizontal="center" vertical="center"/>
    </xf>
    <xf numFmtId="0" fontId="23" fillId="3" borderId="11" xfId="0" applyFont="1" applyFill="1" applyBorder="1" applyAlignment="1">
      <alignment horizontal="center" vertical="center" wrapText="1"/>
    </xf>
    <xf numFmtId="165" fontId="23" fillId="3" borderId="11" xfId="0" applyNumberFormat="1" applyFont="1" applyFill="1" applyBorder="1" applyAlignment="1">
      <alignment horizontal="center" vertical="center" wrapText="1"/>
    </xf>
    <xf numFmtId="168" fontId="23" fillId="3" borderId="11" xfId="0" applyNumberFormat="1" applyFont="1" applyFill="1" applyBorder="1" applyAlignment="1">
      <alignment horizontal="center" vertical="center" wrapText="1"/>
    </xf>
    <xf numFmtId="171" fontId="23" fillId="3" borderId="11" xfId="0" applyNumberFormat="1" applyFont="1" applyFill="1" applyBorder="1" applyAlignment="1">
      <alignment horizontal="center" vertical="center"/>
    </xf>
    <xf numFmtId="165" fontId="23" fillId="3" borderId="13" xfId="0" applyNumberFormat="1" applyFont="1" applyFill="1" applyBorder="1" applyAlignment="1">
      <alignment horizontal="center" vertical="center"/>
    </xf>
    <xf numFmtId="0" fontId="16" fillId="3" borderId="8" xfId="0" applyFont="1" applyFill="1" applyBorder="1" applyAlignment="1">
      <alignment horizontal="center" vertical="center" wrapText="1"/>
    </xf>
    <xf numFmtId="0" fontId="30" fillId="0" borderId="17" xfId="0" applyFont="1" applyBorder="1" applyAlignment="1">
      <alignment horizontal="left" vertical="center"/>
    </xf>
    <xf numFmtId="165" fontId="30" fillId="0" borderId="17" xfId="0" applyNumberFormat="1" applyFont="1" applyBorder="1" applyAlignment="1">
      <alignment horizontal="center" vertical="center"/>
    </xf>
    <xf numFmtId="0" fontId="30" fillId="0" borderId="17" xfId="0" applyFont="1" applyBorder="1" applyAlignment="1">
      <alignment horizontal="left" vertical="center" wrapText="1"/>
    </xf>
    <xf numFmtId="166" fontId="30" fillId="0" borderId="17" xfId="0" applyNumberFormat="1" applyFont="1" applyBorder="1" applyAlignment="1">
      <alignment horizontal="center" vertical="center"/>
    </xf>
    <xf numFmtId="171" fontId="30" fillId="0" borderId="17" xfId="0" applyNumberFormat="1" applyFont="1" applyBorder="1" applyAlignment="1">
      <alignment horizontal="center" vertical="center"/>
    </xf>
    <xf numFmtId="165" fontId="30" fillId="0" borderId="20" xfId="0" applyNumberFormat="1" applyFont="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left" vertical="center" wrapText="1"/>
    </xf>
    <xf numFmtId="0" fontId="23" fillId="3" borderId="17" xfId="0" applyFont="1" applyFill="1" applyBorder="1" applyAlignment="1">
      <alignment horizontal="center" vertical="center"/>
    </xf>
    <xf numFmtId="4" fontId="23" fillId="3" borderId="17" xfId="0" applyNumberFormat="1" applyFont="1" applyFill="1" applyBorder="1" applyAlignment="1">
      <alignment horizontal="center" vertical="center"/>
    </xf>
    <xf numFmtId="0" fontId="23" fillId="3" borderId="17" xfId="0" applyFont="1" applyFill="1" applyBorder="1" applyAlignment="1">
      <alignment horizontal="center" vertical="center" wrapText="1"/>
    </xf>
    <xf numFmtId="165" fontId="23" fillId="3" borderId="17" xfId="0" applyNumberFormat="1" applyFont="1" applyFill="1" applyBorder="1" applyAlignment="1">
      <alignment horizontal="center" vertical="center" wrapText="1"/>
    </xf>
    <xf numFmtId="168" fontId="23" fillId="3" borderId="17" xfId="0" applyNumberFormat="1" applyFont="1" applyFill="1" applyBorder="1" applyAlignment="1">
      <alignment horizontal="center" vertical="center" wrapText="1"/>
    </xf>
    <xf numFmtId="171" fontId="23" fillId="3" borderId="17" xfId="0" applyNumberFormat="1" applyFont="1" applyFill="1" applyBorder="1" applyAlignment="1">
      <alignment horizontal="center" vertical="center"/>
    </xf>
    <xf numFmtId="165" fontId="23" fillId="3" borderId="20" xfId="0" applyNumberFormat="1" applyFont="1" applyFill="1" applyBorder="1" applyAlignment="1">
      <alignment horizontal="center" vertical="center"/>
    </xf>
    <xf numFmtId="166" fontId="3" fillId="5" borderId="23" xfId="0" applyNumberFormat="1" applyFont="1" applyFill="1" applyBorder="1" applyAlignment="1">
      <alignment horizontal="center" vertical="center"/>
    </xf>
    <xf numFmtId="171" fontId="3" fillId="5" borderId="23" xfId="0" applyNumberFormat="1" applyFont="1" applyFill="1" applyBorder="1" applyAlignment="1">
      <alignment horizontal="center" vertical="center"/>
    </xf>
    <xf numFmtId="165" fontId="3" fillId="5" borderId="23" xfId="0" applyNumberFormat="1" applyFont="1" applyFill="1" applyBorder="1" applyAlignment="1">
      <alignment horizontal="center" vertical="center"/>
    </xf>
    <xf numFmtId="165" fontId="3" fillId="5" borderId="29" xfId="0" applyNumberFormat="1" applyFont="1" applyFill="1" applyBorder="1" applyAlignment="1">
      <alignment horizontal="center" vertical="center"/>
    </xf>
    <xf numFmtId="0" fontId="7" fillId="5" borderId="21" xfId="0" applyFont="1" applyFill="1" applyBorder="1" applyAlignment="1">
      <alignment horizontal="center" vertical="center" wrapText="1"/>
    </xf>
    <xf numFmtId="165" fontId="3" fillId="5" borderId="23"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xf>
    <xf numFmtId="171" fontId="3" fillId="5" borderId="1" xfId="0" applyNumberFormat="1" applyFont="1" applyFill="1" applyBorder="1" applyAlignment="1">
      <alignment horizontal="center" vertical="center"/>
    </xf>
    <xf numFmtId="165" fontId="3" fillId="5" borderId="1" xfId="0" applyNumberFormat="1" applyFont="1" applyFill="1" applyBorder="1" applyAlignment="1">
      <alignment horizontal="center" vertical="center"/>
    </xf>
    <xf numFmtId="165" fontId="3" fillId="5" borderId="15" xfId="0" applyNumberFormat="1" applyFont="1" applyFill="1" applyBorder="1" applyAlignment="1">
      <alignment horizontal="center" vertical="center"/>
    </xf>
    <xf numFmtId="0" fontId="7" fillId="5" borderId="14"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6" fontId="3" fillId="5" borderId="17" xfId="0" applyNumberFormat="1" applyFont="1" applyFill="1" applyBorder="1" applyAlignment="1">
      <alignment horizontal="center" vertical="center"/>
    </xf>
    <xf numFmtId="171" fontId="3" fillId="5" borderId="17" xfId="0" applyNumberFormat="1" applyFont="1" applyFill="1" applyBorder="1" applyAlignment="1">
      <alignment horizontal="center" vertical="center"/>
    </xf>
    <xf numFmtId="165" fontId="3" fillId="5" borderId="17" xfId="0" applyNumberFormat="1" applyFont="1" applyFill="1" applyBorder="1" applyAlignment="1">
      <alignment horizontal="center" vertical="center"/>
    </xf>
    <xf numFmtId="165" fontId="3" fillId="5" borderId="20" xfId="0" applyNumberFormat="1" applyFont="1" applyFill="1" applyBorder="1" applyAlignment="1">
      <alignment horizontal="center" vertical="center"/>
    </xf>
    <xf numFmtId="0" fontId="7" fillId="5" borderId="16" xfId="0" applyFont="1" applyFill="1" applyBorder="1" applyAlignment="1">
      <alignment horizontal="center" vertical="center" wrapText="1"/>
    </xf>
    <xf numFmtId="165" fontId="3" fillId="5" borderId="17" xfId="0" applyNumberFormat="1" applyFont="1" applyFill="1" applyBorder="1" applyAlignment="1">
      <alignment horizontal="center" vertical="center" wrapText="1"/>
    </xf>
    <xf numFmtId="0" fontId="1" fillId="4" borderId="58" xfId="0" applyFont="1" applyFill="1" applyBorder="1" applyAlignment="1" applyProtection="1">
      <alignment horizontal="center" vertical="center" wrapText="1"/>
      <protection locked="0"/>
    </xf>
    <xf numFmtId="0" fontId="1" fillId="4" borderId="59" xfId="0" applyFont="1" applyFill="1" applyBorder="1" applyAlignment="1" applyProtection="1">
      <alignment horizontal="center" vertical="center" wrapText="1"/>
      <protection locked="0"/>
    </xf>
    <xf numFmtId="0" fontId="1" fillId="4" borderId="60" xfId="0" applyFont="1" applyFill="1" applyBorder="1" applyAlignment="1" applyProtection="1">
      <alignment horizontal="center" vertical="center" wrapText="1"/>
      <protection locked="0"/>
    </xf>
    <xf numFmtId="168" fontId="3" fillId="2" borderId="23" xfId="0" applyNumberFormat="1" applyFont="1" applyFill="1" applyBorder="1" applyAlignment="1" applyProtection="1">
      <alignment horizontal="center" vertical="center" wrapText="1"/>
      <protection locked="0"/>
    </xf>
    <xf numFmtId="167" fontId="3" fillId="2" borderId="23" xfId="0" applyNumberFormat="1" applyFont="1" applyFill="1" applyBorder="1" applyAlignment="1" applyProtection="1">
      <alignment horizontal="center" vertical="center" wrapText="1"/>
      <protection locked="0"/>
    </xf>
    <xf numFmtId="171" fontId="3" fillId="2" borderId="23" xfId="0" applyNumberFormat="1" applyFont="1" applyFill="1" applyBorder="1" applyAlignment="1" applyProtection="1">
      <alignment horizontal="center" vertical="center"/>
      <protection locked="0"/>
    </xf>
    <xf numFmtId="168" fontId="3" fillId="2" borderId="1" xfId="0" applyNumberFormat="1"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171" fontId="3" fillId="2" borderId="1" xfId="0" applyNumberFormat="1" applyFont="1" applyFill="1" applyBorder="1" applyAlignment="1" applyProtection="1">
      <alignment horizontal="center" vertical="center"/>
      <protection locked="0"/>
    </xf>
    <xf numFmtId="168" fontId="3" fillId="2" borderId="17" xfId="0" applyNumberFormat="1" applyFont="1" applyFill="1" applyBorder="1" applyAlignment="1" applyProtection="1">
      <alignment horizontal="center" vertical="center" wrapText="1"/>
      <protection locked="0"/>
    </xf>
    <xf numFmtId="167" fontId="3" fillId="2" borderId="17" xfId="0" applyNumberFormat="1" applyFont="1" applyFill="1" applyBorder="1" applyAlignment="1" applyProtection="1">
      <alignment horizontal="center" vertical="center" wrapText="1"/>
      <protection locked="0"/>
    </xf>
    <xf numFmtId="171" fontId="3" fillId="2" borderId="17" xfId="0" applyNumberFormat="1" applyFont="1" applyFill="1" applyBorder="1" applyAlignment="1" applyProtection="1">
      <alignment horizontal="center" vertical="center"/>
      <protection locked="0"/>
    </xf>
    <xf numFmtId="168" fontId="7" fillId="2" borderId="19" xfId="0" applyNumberFormat="1" applyFont="1" applyFill="1" applyBorder="1" applyAlignment="1" applyProtection="1">
      <alignment horizontal="center" vertical="center" wrapText="1"/>
      <protection locked="0"/>
    </xf>
    <xf numFmtId="168" fontId="7" fillId="2" borderId="7" xfId="0" applyNumberFormat="1" applyFont="1" applyFill="1" applyBorder="1" applyAlignment="1" applyProtection="1">
      <alignment horizontal="center" vertical="center" wrapText="1"/>
      <protection locked="0"/>
    </xf>
    <xf numFmtId="168" fontId="7" fillId="2" borderId="9" xfId="0" applyNumberFormat="1" applyFont="1" applyFill="1" applyBorder="1" applyAlignment="1" applyProtection="1">
      <alignment horizontal="center" vertical="center" wrapText="1"/>
      <protection locked="0"/>
    </xf>
    <xf numFmtId="168" fontId="7" fillId="2" borderId="23" xfId="0" applyNumberFormat="1" applyFont="1" applyFill="1" applyBorder="1" applyAlignment="1" applyProtection="1">
      <alignment horizontal="center" vertical="center" wrapText="1"/>
      <protection locked="0"/>
    </xf>
    <xf numFmtId="168" fontId="7" fillId="2" borderId="17" xfId="0" applyNumberFormat="1" applyFont="1" applyFill="1" applyBorder="1" applyAlignment="1" applyProtection="1">
      <alignment horizontal="center" vertical="center" wrapText="1"/>
      <protection locked="0"/>
    </xf>
    <xf numFmtId="49" fontId="7" fillId="2" borderId="36" xfId="0" applyNumberFormat="1" applyFont="1" applyFill="1" applyBorder="1" applyAlignment="1" applyProtection="1">
      <alignment horizontal="left" vertical="center" wrapText="1"/>
      <protection locked="0"/>
    </xf>
    <xf numFmtId="49" fontId="7" fillId="2" borderId="18" xfId="0" applyNumberFormat="1" applyFont="1" applyFill="1" applyBorder="1" applyAlignment="1" applyProtection="1">
      <alignment horizontal="left" vertical="center" wrapText="1"/>
      <protection locked="0"/>
    </xf>
    <xf numFmtId="49" fontId="7" fillId="2" borderId="52" xfId="0" applyNumberFormat="1" applyFont="1" applyFill="1" applyBorder="1" applyAlignment="1" applyProtection="1">
      <alignment horizontal="left" vertical="center" wrapText="1"/>
      <protection locked="0"/>
    </xf>
    <xf numFmtId="0" fontId="0" fillId="0" borderId="44" xfId="0" applyBorder="1" applyAlignment="1">
      <alignment horizontal="lef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11" fillId="0" borderId="44" xfId="0" applyFont="1" applyBorder="1" applyAlignment="1">
      <alignment horizontal="left"/>
    </xf>
    <xf numFmtId="0" fontId="11" fillId="0" borderId="0" xfId="0" applyFont="1" applyAlignment="1">
      <alignment horizontal="left"/>
    </xf>
    <xf numFmtId="0" fontId="11" fillId="0" borderId="48" xfId="0" applyFont="1" applyBorder="1" applyAlignment="1">
      <alignment horizontal="left"/>
    </xf>
    <xf numFmtId="0" fontId="18" fillId="0" borderId="45" xfId="0" applyFont="1" applyBorder="1" applyAlignment="1">
      <alignment horizontal="left" vertical="top"/>
    </xf>
    <xf numFmtId="0" fontId="18" fillId="0" borderId="46" xfId="0" applyFont="1" applyBorder="1" applyAlignment="1">
      <alignment horizontal="left" vertical="top"/>
    </xf>
    <xf numFmtId="0" fontId="0" fillId="0" borderId="44" xfId="0" applyBorder="1" applyAlignment="1">
      <alignment horizontal="left" vertical="top"/>
    </xf>
    <xf numFmtId="0" fontId="0" fillId="0" borderId="0" xfId="0" applyAlignment="1">
      <alignment horizontal="left" vertical="top"/>
    </xf>
    <xf numFmtId="0" fontId="11" fillId="0" borderId="44" xfId="0" applyFont="1" applyBorder="1" applyAlignment="1">
      <alignment horizontal="left" vertical="top"/>
    </xf>
    <xf numFmtId="0" fontId="11" fillId="0" borderId="0" xfId="0" applyFont="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0" fillId="0" borderId="51" xfId="0" applyBorder="1" applyAlignment="1">
      <alignment horizontal="left" vertical="top"/>
    </xf>
    <xf numFmtId="0" fontId="0" fillId="0" borderId="52" xfId="0" quotePrefix="1" applyBorder="1" applyAlignment="1">
      <alignment horizontal="left" vertical="top" wrapText="1"/>
    </xf>
    <xf numFmtId="0" fontId="0" fillId="0" borderId="65" xfId="0" quotePrefix="1" applyBorder="1" applyAlignment="1">
      <alignment horizontal="left" vertical="top" wrapText="1"/>
    </xf>
    <xf numFmtId="0" fontId="0" fillId="0" borderId="44" xfId="0" quotePrefix="1" applyBorder="1" applyAlignment="1">
      <alignment horizontal="left" vertical="top" wrapText="1"/>
    </xf>
    <xf numFmtId="0" fontId="0" fillId="0" borderId="0" xfId="0" quotePrefix="1" applyAlignment="1">
      <alignment horizontal="left" vertical="top" wrapText="1"/>
    </xf>
    <xf numFmtId="0" fontId="0" fillId="0" borderId="48" xfId="0" quotePrefix="1" applyBorder="1" applyAlignment="1">
      <alignment horizontal="left" vertical="top" wrapText="1"/>
    </xf>
    <xf numFmtId="0" fontId="35" fillId="0" borderId="15" xfId="0" applyFont="1" applyBorder="1" applyAlignment="1">
      <alignment horizontal="left" vertical="center" wrapText="1"/>
    </xf>
    <xf numFmtId="0" fontId="35" fillId="0" borderId="20" xfId="0" applyFont="1" applyBorder="1" applyAlignment="1">
      <alignment horizontal="left" vertical="center" wrapText="1"/>
    </xf>
    <xf numFmtId="0" fontId="27" fillId="0" borderId="37" xfId="1" applyFont="1" applyBorder="1" applyAlignment="1">
      <alignment horizontal="left" vertical="center" wrapText="1"/>
    </xf>
    <xf numFmtId="0" fontId="27" fillId="0" borderId="38" xfId="1" applyFont="1" applyBorder="1" applyAlignment="1">
      <alignment horizontal="left" vertical="center" wrapText="1"/>
    </xf>
    <xf numFmtId="0" fontId="27" fillId="0" borderId="23" xfId="1" applyFont="1" applyBorder="1" applyAlignment="1">
      <alignment horizontal="left" vertical="center" wrapText="1"/>
    </xf>
    <xf numFmtId="0" fontId="27" fillId="0" borderId="39" xfId="1" applyFont="1" applyBorder="1" applyAlignment="1">
      <alignment horizontal="left" vertical="center" wrapText="1"/>
    </xf>
    <xf numFmtId="0" fontId="27" fillId="0" borderId="24" xfId="1" applyFont="1" applyBorder="1" applyAlignment="1">
      <alignment horizontal="left" vertical="center" wrapText="1"/>
    </xf>
    <xf numFmtId="0" fontId="27" fillId="0" borderId="37" xfId="1" quotePrefix="1" applyFont="1" applyBorder="1" applyAlignment="1">
      <alignment horizontal="left" vertical="center" wrapText="1"/>
    </xf>
    <xf numFmtId="0" fontId="27" fillId="0" borderId="38" xfId="1" quotePrefix="1" applyFont="1" applyBorder="1" applyAlignment="1">
      <alignment horizontal="left" vertical="center" wrapText="1"/>
    </xf>
    <xf numFmtId="0" fontId="27" fillId="0" borderId="23" xfId="1" quotePrefix="1" applyFont="1" applyBorder="1" applyAlignment="1">
      <alignment horizontal="left" vertical="center" wrapText="1"/>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3" fillId="0" borderId="1" xfId="0" applyFont="1" applyBorder="1" applyAlignment="1">
      <alignment horizontal="left"/>
    </xf>
    <xf numFmtId="0" fontId="3" fillId="0" borderId="2" xfId="0" applyFont="1" applyBorder="1" applyAlignment="1">
      <alignment horizontal="left"/>
    </xf>
    <xf numFmtId="0" fontId="20" fillId="0" borderId="0" xfId="0" applyFont="1" applyAlignment="1">
      <alignment horizontal="center" vertical="center" textRotation="90"/>
    </xf>
    <xf numFmtId="14" fontId="3" fillId="2" borderId="1" xfId="0" applyNumberFormat="1" applyFont="1" applyFill="1" applyBorder="1" applyAlignment="1" applyProtection="1">
      <alignment horizontal="left"/>
      <protection locked="0"/>
    </xf>
    <xf numFmtId="0" fontId="3" fillId="0" borderId="0" xfId="0" applyFont="1" applyAlignment="1">
      <alignment horizontal="left"/>
    </xf>
    <xf numFmtId="0" fontId="1" fillId="0" borderId="0" xfId="0" applyFont="1" applyAlignment="1">
      <alignment horizontal="left"/>
    </xf>
    <xf numFmtId="14" fontId="3" fillId="2" borderId="2" xfId="0" applyNumberFormat="1" applyFont="1" applyFill="1" applyBorder="1" applyAlignment="1" applyProtection="1">
      <alignment horizontal="left"/>
      <protection locked="0"/>
    </xf>
    <xf numFmtId="14" fontId="3" fillId="2" borderId="3" xfId="0" applyNumberFormat="1" applyFont="1" applyFill="1" applyBorder="1" applyAlignment="1" applyProtection="1">
      <alignment horizontal="left"/>
      <protection locked="0"/>
    </xf>
    <xf numFmtId="0" fontId="17" fillId="0" borderId="0" xfId="0" applyFont="1" applyAlignment="1">
      <alignment horizontal="center" vertical="center" textRotation="90" wrapText="1"/>
    </xf>
    <xf numFmtId="0" fontId="11" fillId="0" borderId="0" xfId="0" applyFont="1" applyAlignment="1">
      <alignment horizontal="center" vertical="top" wrapText="1"/>
    </xf>
    <xf numFmtId="0" fontId="9" fillId="0" borderId="0" xfId="0" applyFont="1" applyAlignment="1">
      <alignment horizontal="center" vertical="top" wrapText="1"/>
    </xf>
    <xf numFmtId="0" fontId="2" fillId="0" borderId="10" xfId="0" applyFont="1" applyBorder="1" applyAlignment="1" applyProtection="1">
      <alignment horizontal="center" vertical="center"/>
    </xf>
    <xf numFmtId="0" fontId="2" fillId="5" borderId="11" xfId="0" applyFont="1" applyFill="1" applyBorder="1" applyAlignment="1" applyProtection="1">
      <alignment horizontal="left" vertical="center"/>
    </xf>
    <xf numFmtId="0" fontId="39" fillId="0" borderId="11" xfId="0" applyFont="1" applyBorder="1" applyAlignment="1" applyProtection="1">
      <alignment horizontal="left" vertical="center"/>
    </xf>
    <xf numFmtId="0" fontId="39" fillId="0" borderId="11"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49" fontId="39" fillId="0" borderId="55" xfId="0" applyNumberFormat="1" applyFont="1" applyBorder="1" applyAlignment="1" applyProtection="1">
      <alignment horizontal="left" vertical="center" wrapText="1"/>
    </xf>
    <xf numFmtId="0" fontId="39" fillId="0" borderId="10" xfId="0" applyFont="1" applyBorder="1" applyAlignment="1" applyProtection="1">
      <alignment horizontal="left" vertical="center"/>
    </xf>
    <xf numFmtId="168" fontId="39" fillId="3" borderId="12" xfId="0" applyNumberFormat="1" applyFont="1" applyFill="1" applyBorder="1" applyAlignment="1" applyProtection="1">
      <alignment horizontal="center" vertical="center" wrapText="1"/>
    </xf>
    <xf numFmtId="0" fontId="39" fillId="3" borderId="10" xfId="0" applyFont="1" applyFill="1" applyBorder="1" applyAlignment="1" applyProtection="1">
      <alignment horizontal="left" vertical="center" wrapText="1"/>
    </xf>
    <xf numFmtId="0" fontId="39" fillId="3" borderId="11" xfId="0" applyFont="1" applyFill="1" applyBorder="1" applyAlignment="1" applyProtection="1">
      <alignment horizontal="left" vertical="center" wrapText="1"/>
    </xf>
    <xf numFmtId="171" fontId="39" fillId="3" borderId="11" xfId="0" applyNumberFormat="1" applyFont="1" applyFill="1" applyBorder="1" applyAlignment="1" applyProtection="1">
      <alignment horizontal="center" vertical="center" wrapText="1"/>
    </xf>
    <xf numFmtId="168" fontId="39" fillId="3" borderId="23" xfId="0" applyNumberFormat="1" applyFont="1" applyFill="1" applyBorder="1" applyAlignment="1" applyProtection="1">
      <alignment horizontal="center" vertical="center" wrapText="1"/>
    </xf>
    <xf numFmtId="168" fontId="39" fillId="3" borderId="11" xfId="0" applyNumberFormat="1" applyFont="1" applyFill="1" applyBorder="1" applyAlignment="1" applyProtection="1">
      <alignment horizontal="center" vertical="center" wrapText="1"/>
    </xf>
    <xf numFmtId="0" fontId="39" fillId="0" borderId="13"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0" fontId="39" fillId="0" borderId="13" xfId="0" applyFont="1" applyBorder="1" applyAlignment="1" applyProtection="1">
      <alignment horizontal="left" vertical="center"/>
    </xf>
    <xf numFmtId="0" fontId="2" fillId="0" borderId="16" xfId="0" applyFont="1" applyBorder="1" applyAlignment="1" applyProtection="1">
      <alignment horizontal="center" vertical="center"/>
    </xf>
    <xf numFmtId="0" fontId="2" fillId="5" borderId="17" xfId="0" applyFont="1" applyFill="1" applyBorder="1" applyAlignment="1" applyProtection="1">
      <alignment horizontal="left" vertical="center"/>
    </xf>
    <xf numFmtId="0" fontId="39" fillId="0" borderId="17" xfId="0" applyFont="1" applyBorder="1" applyAlignment="1" applyProtection="1">
      <alignment horizontal="left" vertical="center"/>
    </xf>
    <xf numFmtId="0" fontId="39" fillId="0" borderId="17" xfId="0"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54" xfId="0" applyFont="1" applyBorder="1" applyAlignment="1" applyProtection="1">
      <alignment horizontal="left" vertical="center" wrapText="1"/>
    </xf>
    <xf numFmtId="49" fontId="39" fillId="0" borderId="50" xfId="0" applyNumberFormat="1" applyFont="1" applyBorder="1" applyAlignment="1" applyProtection="1">
      <alignment horizontal="left" vertical="center" wrapText="1"/>
    </xf>
    <xf numFmtId="0" fontId="39" fillId="0" borderId="16" xfId="0" applyFont="1" applyBorder="1" applyAlignment="1" applyProtection="1">
      <alignment horizontal="left" vertical="center"/>
    </xf>
    <xf numFmtId="168" fontId="39" fillId="3" borderId="53" xfId="0" applyNumberFormat="1" applyFont="1" applyFill="1" applyBorder="1" applyAlignment="1" applyProtection="1">
      <alignment horizontal="center" vertical="center" wrapText="1"/>
    </xf>
    <xf numFmtId="0" fontId="39" fillId="3" borderId="16" xfId="0" applyFont="1" applyFill="1" applyBorder="1" applyAlignment="1" applyProtection="1">
      <alignment horizontal="left" vertical="center" wrapText="1"/>
    </xf>
    <xf numFmtId="0" fontId="39" fillId="3" borderId="54" xfId="0" applyFont="1" applyFill="1" applyBorder="1" applyAlignment="1" applyProtection="1">
      <alignment horizontal="left" vertical="center" wrapText="1"/>
    </xf>
    <xf numFmtId="171" fontId="39" fillId="3" borderId="54" xfId="0" applyNumberFormat="1" applyFont="1" applyFill="1" applyBorder="1" applyAlignment="1" applyProtection="1">
      <alignment horizontal="center" vertical="center" wrapText="1"/>
    </xf>
    <xf numFmtId="168" fontId="39" fillId="3" borderId="17" xfId="0" applyNumberFormat="1" applyFont="1" applyFill="1" applyBorder="1" applyAlignment="1" applyProtection="1">
      <alignment horizontal="center" vertical="center" wrapText="1"/>
    </xf>
    <xf numFmtId="0" fontId="39" fillId="0" borderId="56"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20" xfId="0" applyFont="1" applyBorder="1" applyAlignment="1" applyProtection="1">
      <alignment horizontal="left" vertical="center"/>
    </xf>
  </cellXfs>
  <cellStyles count="4">
    <cellStyle name="Hyperlink" xfId="3" builtinId="8"/>
    <cellStyle name="Normal" xfId="0" builtinId="0"/>
    <cellStyle name="Normal 2" xfId="1" xr:uid="{15A1EA81-E49E-4285-8164-A19D7293CAE1}"/>
    <cellStyle name="Normal 3" xfId="2" xr:uid="{0CC27610-46B7-4E10-916A-8AEBAE7EF75F}"/>
  </cellStyles>
  <dxfs count="19">
    <dxf>
      <fill>
        <patternFill>
          <bgColor theme="0" tint="-4.9989318521683403E-2"/>
        </patternFill>
      </fill>
    </dxf>
    <dxf>
      <border>
        <left style="thin">
          <color auto="1"/>
        </left>
        <vertical/>
        <horizontal/>
      </border>
    </dxf>
    <dxf>
      <font>
        <color theme="0"/>
      </font>
      <fill>
        <patternFill>
          <bgColor theme="0"/>
        </patternFill>
      </fill>
      <border>
        <left/>
        <right/>
        <top/>
        <bottom/>
        <vertical/>
        <horizontal/>
      </border>
    </dxf>
    <dxf>
      <border>
        <left style="thin">
          <color auto="1"/>
        </left>
        <vertical/>
        <horizontal/>
      </border>
    </dxf>
    <dxf>
      <fill>
        <patternFill>
          <bgColor rgb="FFC00000"/>
        </patternFill>
      </fill>
    </dxf>
    <dxf>
      <font>
        <color theme="0"/>
      </font>
      <fill>
        <patternFill>
          <bgColor theme="0"/>
        </patternFill>
      </fill>
      <border>
        <left/>
        <right/>
        <top/>
        <bottom/>
      </border>
    </dxf>
    <dxf>
      <font>
        <color rgb="FFC00000"/>
      </font>
    </dxf>
    <dxf>
      <font>
        <color rgb="FFC00000"/>
      </font>
    </dxf>
    <dxf>
      <font>
        <color auto="1"/>
      </font>
      <fill>
        <patternFill>
          <bgColor rgb="FFC00000"/>
        </patternFill>
      </fill>
    </dxf>
    <dxf>
      <fill>
        <patternFill>
          <bgColor rgb="FFC00000"/>
        </patternFill>
      </fill>
    </dxf>
    <dxf>
      <fill>
        <patternFill>
          <bgColor rgb="FFC00000"/>
        </patternFill>
      </fill>
    </dxf>
    <dxf>
      <font>
        <color auto="1"/>
      </font>
      <fill>
        <patternFill>
          <bgColor rgb="FFC00000"/>
        </patternFill>
      </fill>
    </dxf>
    <dxf>
      <font>
        <color auto="1"/>
      </font>
      <fill>
        <patternFill>
          <bgColor rgb="FF889D73"/>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Light16"/>
  <colors>
    <mruColors>
      <color rgb="FFFFFFCC"/>
      <color rgb="FF889D73"/>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fda-fastenerdistributors.org/" TargetMode="External"/><Relationship Id="rId2" Type="http://schemas.openxmlformats.org/officeDocument/2006/relationships/image" Target="../media/image1.png"/><Relationship Id="rId1" Type="http://schemas.openxmlformats.org/officeDocument/2006/relationships/hyperlink" Target="https://carboneer.earth/en/home/"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efda-fastenerdistributors.org/" TargetMode="External"/><Relationship Id="rId2" Type="http://schemas.openxmlformats.org/officeDocument/2006/relationships/image" Target="../media/image3.png"/><Relationship Id="rId1" Type="http://schemas.openxmlformats.org/officeDocument/2006/relationships/hyperlink" Target="https://carboneer.earth/en/home/"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69557</xdr:colOff>
      <xdr:row>4</xdr:row>
      <xdr:rowOff>154581</xdr:rowOff>
    </xdr:from>
    <xdr:to>
      <xdr:col>13</xdr:col>
      <xdr:colOff>612512</xdr:colOff>
      <xdr:row>7</xdr:row>
      <xdr:rowOff>24790</xdr:rowOff>
    </xdr:to>
    <xdr:pic>
      <xdr:nvPicPr>
        <xdr:cNvPr id="2" name="Picture 1">
          <a:hlinkClick xmlns:r="http://schemas.openxmlformats.org/officeDocument/2006/relationships" r:id="rId1"/>
          <a:extLst>
            <a:ext uri="{FF2B5EF4-FFF2-40B4-BE49-F238E27FC236}">
              <a16:creationId xmlns:a16="http://schemas.microsoft.com/office/drawing/2014/main" id="{F29C7140-2E9F-4542-9AA7-6A5CC830F4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3439" y="1005371"/>
          <a:ext cx="1799261" cy="442702"/>
        </a:xfrm>
        <a:prstGeom prst="rect">
          <a:avLst/>
        </a:prstGeom>
      </xdr:spPr>
    </xdr:pic>
    <xdr:clientData/>
  </xdr:twoCellAnchor>
  <xdr:twoCellAnchor editAs="oneCell">
    <xdr:from>
      <xdr:col>11</xdr:col>
      <xdr:colOff>326002</xdr:colOff>
      <xdr:row>1</xdr:row>
      <xdr:rowOff>47707</xdr:rowOff>
    </xdr:from>
    <xdr:to>
      <xdr:col>13</xdr:col>
      <xdr:colOff>575767</xdr:colOff>
      <xdr:row>4</xdr:row>
      <xdr:rowOff>124707</xdr:rowOff>
    </xdr:to>
    <xdr:pic>
      <xdr:nvPicPr>
        <xdr:cNvPr id="3" name="Picture 2">
          <a:hlinkClick xmlns:r="http://schemas.openxmlformats.org/officeDocument/2006/relationships" r:id="rId3"/>
          <a:extLst>
            <a:ext uri="{FF2B5EF4-FFF2-40B4-BE49-F238E27FC236}">
              <a16:creationId xmlns:a16="http://schemas.microsoft.com/office/drawing/2014/main" id="{2E964492-8FA0-48BF-A8AC-8DAE5C34F1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29884" y="246490"/>
          <a:ext cx="1506071" cy="729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1243543</xdr:colOff>
      <xdr:row>1</xdr:row>
      <xdr:rowOff>127923</xdr:rowOff>
    </xdr:from>
    <xdr:to>
      <xdr:col>6</xdr:col>
      <xdr:colOff>11955</xdr:colOff>
      <xdr:row>3</xdr:row>
      <xdr:rowOff>93546</xdr:rowOff>
    </xdr:to>
    <xdr:pic>
      <xdr:nvPicPr>
        <xdr:cNvPr id="3" name="Picture 2">
          <a:hlinkClick xmlns:r="http://schemas.openxmlformats.org/officeDocument/2006/relationships" r:id="rId1"/>
          <a:extLst>
            <a:ext uri="{FF2B5EF4-FFF2-40B4-BE49-F238E27FC236}">
              <a16:creationId xmlns:a16="http://schemas.microsoft.com/office/drawing/2014/main" id="{273B4BA1-9ABE-A902-E043-2456311F8F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5662" y="315012"/>
          <a:ext cx="1799261" cy="442702"/>
        </a:xfrm>
        <a:prstGeom prst="rect">
          <a:avLst/>
        </a:prstGeom>
      </xdr:spPr>
    </xdr:pic>
    <xdr:clientData/>
  </xdr:twoCellAnchor>
  <xdr:twoCellAnchor editAs="oneCell">
    <xdr:from>
      <xdr:col>3</xdr:col>
      <xdr:colOff>944801</xdr:colOff>
      <xdr:row>0</xdr:row>
      <xdr:rowOff>168381</xdr:rowOff>
    </xdr:from>
    <xdr:to>
      <xdr:col>4</xdr:col>
      <xdr:colOff>1010282</xdr:colOff>
      <xdr:row>4</xdr:row>
      <xdr:rowOff>46130</xdr:rowOff>
    </xdr:to>
    <xdr:pic>
      <xdr:nvPicPr>
        <xdr:cNvPr id="5" name="Picture 4">
          <a:hlinkClick xmlns:r="http://schemas.openxmlformats.org/officeDocument/2006/relationships" r:id="rId3"/>
          <a:extLst>
            <a:ext uri="{FF2B5EF4-FFF2-40B4-BE49-F238E27FC236}">
              <a16:creationId xmlns:a16="http://schemas.microsoft.com/office/drawing/2014/main" id="{05BA2EC7-60FC-D5AC-3B5E-F1D6867BA4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6330" y="168381"/>
          <a:ext cx="1506071" cy="729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137160</xdr:rowOff>
    </xdr:from>
    <xdr:to>
      <xdr:col>1</xdr:col>
      <xdr:colOff>441960</xdr:colOff>
      <xdr:row>13</xdr:row>
      <xdr:rowOff>160020</xdr:rowOff>
    </xdr:to>
    <xdr:sp macro="" textlink="">
      <xdr:nvSpPr>
        <xdr:cNvPr id="2" name="Arrow: Down 1">
          <a:extLst>
            <a:ext uri="{FF2B5EF4-FFF2-40B4-BE49-F238E27FC236}">
              <a16:creationId xmlns:a16="http://schemas.microsoft.com/office/drawing/2014/main" id="{6492D3E6-1184-E39F-B514-146461C63B69}"/>
            </a:ext>
          </a:extLst>
        </xdr:cNvPr>
        <xdr:cNvSpPr/>
      </xdr:nvSpPr>
      <xdr:spPr>
        <a:xfrm>
          <a:off x="647700" y="1196340"/>
          <a:ext cx="403860" cy="27660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Data\01-carboneer\carboneer%20GmbH\carboneer%20-%20Dokumente\projekte\23017-carboneer-cbam-akquise-material\07-literatur-quellen\cbam-resources-ec\download\202406\CBAM%20Communication%20template%20for%20installations_en_071123.xlsx" TargetMode="External"/><Relationship Id="rId2" Type="http://schemas.microsoft.com/office/2019/04/relationships/externalLinkLongPath" Target="file:///C:\Data\01-carboneer\carboneer%20GmbH\carboneer%20-%20Dokumente\projekte\23017-carboneer-cbam-akquise-material\07-literatur-quellen\cbam-resources-ec\download\202406\CBAM%20Communication%20template%20for%20installations_en_071123.xlsx?92D35574" TargetMode="External"/><Relationship Id="rId1" Type="http://schemas.openxmlformats.org/officeDocument/2006/relationships/externalLinkPath" Target="file:///\\92D35574\CBAM%20Communication%20template%20for%20installations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178C1E-AB09-4CE9-9759-4883DBA2B572}" name="Table65" displayName="Table65" ref="Y2:AA260" totalsRowShown="0" headerRowDxfId="18" dataDxfId="17" headerRowCellStyle="Normal 3">
  <tableColumns count="3">
    <tableColumn id="1" xr3:uid="{08AC1C7B-51CA-45A7-9919-1B80DCE0B3BB}" name="Country Code" dataDxfId="16"/>
    <tableColumn id="2" xr3:uid="{3B9CD8AF-99A4-4DB1-AF81-B7063473BD45}" name="Description (English)" dataDxfId="15"/>
    <tableColumn id="3" xr3:uid="{A6B31B3F-B22C-48C3-BE63-0BC1D495B374}" name="Column1"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mber-energy.org/data/yearly-electricity-dat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A9FB-A38F-4045-9F6F-D15F1E2C3059}">
  <sheetPr codeName="Sheet1"/>
  <dimension ref="B1:N20"/>
  <sheetViews>
    <sheetView showGridLines="0" tabSelected="1" workbookViewId="0">
      <selection activeCell="B8" sqref="B8:N8"/>
    </sheetView>
  </sheetViews>
  <sheetFormatPr defaultColWidth="8.77734375" defaultRowHeight="15.05" x14ac:dyDescent="0.3"/>
  <cols>
    <col min="1" max="1" width="4.6640625" customWidth="1"/>
    <col min="2" max="2" width="13.44140625" customWidth="1"/>
    <col min="3" max="3" width="12.33203125" customWidth="1"/>
  </cols>
  <sheetData>
    <row r="1" spans="2:14" ht="15.65" thickBot="1" x14ac:dyDescent="0.35"/>
    <row r="2" spans="2:14" ht="21.3" x14ac:dyDescent="0.3">
      <c r="B2" s="309" t="s">
        <v>2671</v>
      </c>
      <c r="C2" s="310"/>
      <c r="D2" s="310"/>
      <c r="E2" s="310"/>
      <c r="F2" s="310"/>
      <c r="G2" s="310"/>
      <c r="H2" s="310"/>
      <c r="I2" s="310"/>
      <c r="J2" s="310"/>
      <c r="K2" s="310"/>
      <c r="L2" s="70"/>
      <c r="M2" s="70"/>
      <c r="N2" s="71"/>
    </row>
    <row r="3" spans="2:14" x14ac:dyDescent="0.3">
      <c r="B3" s="311" t="s">
        <v>2886</v>
      </c>
      <c r="C3" s="312"/>
      <c r="D3" s="312"/>
      <c r="E3" s="312"/>
      <c r="F3" s="312"/>
      <c r="G3" s="312"/>
      <c r="H3" s="312"/>
      <c r="I3" s="312"/>
      <c r="J3" s="312"/>
      <c r="K3" s="312"/>
      <c r="N3" s="72"/>
    </row>
    <row r="4" spans="2:14" x14ac:dyDescent="0.3">
      <c r="B4" s="311" t="s">
        <v>2881</v>
      </c>
      <c r="C4" s="312"/>
      <c r="D4" s="312"/>
      <c r="E4" s="312"/>
      <c r="F4" s="312"/>
      <c r="G4" s="312"/>
      <c r="H4" s="312"/>
      <c r="I4" s="312"/>
      <c r="J4" s="312"/>
      <c r="K4" s="312"/>
      <c r="N4" s="72"/>
    </row>
    <row r="5" spans="2:14" x14ac:dyDescent="0.3">
      <c r="B5" s="311" t="s">
        <v>2887</v>
      </c>
      <c r="C5" s="312"/>
      <c r="D5" s="312"/>
      <c r="E5" s="312"/>
      <c r="F5" s="312"/>
      <c r="G5" s="312"/>
      <c r="H5" s="312"/>
      <c r="I5" s="312"/>
      <c r="J5" s="312"/>
      <c r="K5" s="312"/>
      <c r="N5" s="72"/>
    </row>
    <row r="6" spans="2:14" x14ac:dyDescent="0.3">
      <c r="B6" s="311"/>
      <c r="C6" s="312"/>
      <c r="D6" s="312"/>
      <c r="E6" s="312"/>
      <c r="F6" s="312"/>
      <c r="G6" s="312"/>
      <c r="H6" s="312"/>
      <c r="I6" s="312"/>
      <c r="J6" s="312"/>
      <c r="K6" s="312"/>
      <c r="N6" s="72"/>
    </row>
    <row r="7" spans="2:14" x14ac:dyDescent="0.3">
      <c r="B7" s="313" t="s">
        <v>1097</v>
      </c>
      <c r="C7" s="314"/>
      <c r="D7" s="314"/>
      <c r="E7" s="314"/>
      <c r="F7" s="314"/>
      <c r="G7" s="314"/>
      <c r="H7" s="314"/>
      <c r="I7" s="314"/>
      <c r="J7" s="314"/>
      <c r="K7" s="314"/>
      <c r="N7" s="72"/>
    </row>
    <row r="8" spans="2:14" ht="34.450000000000003" customHeight="1" x14ac:dyDescent="0.3">
      <c r="B8" s="303" t="s">
        <v>2672</v>
      </c>
      <c r="C8" s="304"/>
      <c r="D8" s="304"/>
      <c r="E8" s="304"/>
      <c r="F8" s="304"/>
      <c r="G8" s="304"/>
      <c r="H8" s="304"/>
      <c r="I8" s="304"/>
      <c r="J8" s="304"/>
      <c r="K8" s="304"/>
      <c r="L8" s="304"/>
      <c r="M8" s="304"/>
      <c r="N8" s="305"/>
    </row>
    <row r="9" spans="2:14" x14ac:dyDescent="0.3">
      <c r="B9" s="311"/>
      <c r="C9" s="312"/>
      <c r="D9" s="312"/>
      <c r="E9" s="312"/>
      <c r="F9" s="312"/>
      <c r="G9" s="312"/>
      <c r="H9" s="312"/>
      <c r="I9" s="312"/>
      <c r="J9" s="312"/>
      <c r="K9" s="312"/>
      <c r="N9" s="72"/>
    </row>
    <row r="10" spans="2:14" x14ac:dyDescent="0.3">
      <c r="B10" s="313" t="s">
        <v>1098</v>
      </c>
      <c r="C10" s="314"/>
      <c r="D10" s="314"/>
      <c r="E10" s="314"/>
      <c r="F10" s="314"/>
      <c r="G10" s="314"/>
      <c r="H10" s="314"/>
      <c r="I10" s="314"/>
      <c r="J10" s="314"/>
      <c r="K10" s="314"/>
      <c r="N10" s="72"/>
    </row>
    <row r="11" spans="2:14" ht="176.6" customHeight="1" x14ac:dyDescent="0.3">
      <c r="B11" s="320" t="s">
        <v>2828</v>
      </c>
      <c r="C11" s="321"/>
      <c r="D11" s="321"/>
      <c r="E11" s="321"/>
      <c r="F11" s="321"/>
      <c r="G11" s="321"/>
      <c r="H11" s="321"/>
      <c r="I11" s="321"/>
      <c r="J11" s="321"/>
      <c r="K11" s="321"/>
      <c r="L11" s="321"/>
      <c r="M11" s="321"/>
      <c r="N11" s="322"/>
    </row>
    <row r="12" spans="2:14" ht="24.45" customHeight="1" x14ac:dyDescent="0.3">
      <c r="B12" s="306" t="s">
        <v>2888</v>
      </c>
      <c r="C12" s="307"/>
      <c r="D12" s="307"/>
      <c r="E12" s="307"/>
      <c r="F12" s="307"/>
      <c r="G12" s="307"/>
      <c r="H12" s="307"/>
      <c r="I12" s="307"/>
      <c r="J12" s="307"/>
      <c r="K12" s="307"/>
      <c r="L12" s="307"/>
      <c r="M12" s="307"/>
      <c r="N12" s="308"/>
    </row>
    <row r="13" spans="2:14" ht="157.80000000000001" customHeight="1" x14ac:dyDescent="0.3">
      <c r="B13" s="303" t="s">
        <v>2889</v>
      </c>
      <c r="C13" s="304"/>
      <c r="D13" s="304"/>
      <c r="E13" s="304"/>
      <c r="F13" s="304"/>
      <c r="G13" s="304"/>
      <c r="H13" s="304"/>
      <c r="I13" s="304"/>
      <c r="J13" s="304"/>
      <c r="K13" s="304"/>
      <c r="L13" s="304"/>
      <c r="M13" s="304"/>
      <c r="N13" s="305"/>
    </row>
    <row r="14" spans="2:14" ht="23.35" customHeight="1" x14ac:dyDescent="0.3">
      <c r="B14" s="306" t="s">
        <v>1099</v>
      </c>
      <c r="C14" s="307"/>
      <c r="D14" s="307"/>
      <c r="E14" s="307"/>
      <c r="F14" s="307"/>
      <c r="G14" s="307"/>
      <c r="H14" s="307"/>
      <c r="I14" s="307"/>
      <c r="J14" s="307"/>
      <c r="K14" s="307"/>
      <c r="L14" s="307"/>
      <c r="M14" s="307"/>
      <c r="N14" s="308"/>
    </row>
    <row r="15" spans="2:14" ht="15.65" thickBot="1" x14ac:dyDescent="0.35">
      <c r="B15" s="315" t="s">
        <v>2673</v>
      </c>
      <c r="C15" s="316"/>
      <c r="D15" s="316"/>
      <c r="E15" s="316"/>
      <c r="F15" s="316"/>
      <c r="G15" s="316"/>
      <c r="H15" s="316"/>
      <c r="I15" s="316"/>
      <c r="J15" s="316"/>
      <c r="K15" s="316"/>
      <c r="L15" s="316"/>
      <c r="M15" s="316"/>
      <c r="N15" s="317"/>
    </row>
    <row r="17" spans="2:14" ht="15.65" thickBot="1" x14ac:dyDescent="0.35"/>
    <row r="18" spans="2:14" x14ac:dyDescent="0.3">
      <c r="B18" s="73" t="s">
        <v>2837</v>
      </c>
      <c r="C18" s="74" t="s">
        <v>1096</v>
      </c>
      <c r="D18" s="74" t="s">
        <v>2838</v>
      </c>
      <c r="E18" s="74"/>
      <c r="F18" s="74"/>
      <c r="G18" s="74"/>
      <c r="H18" s="74"/>
      <c r="I18" s="74"/>
      <c r="J18" s="74"/>
      <c r="K18" s="74"/>
      <c r="L18" s="74"/>
      <c r="M18" s="74"/>
      <c r="N18" s="75"/>
    </row>
    <row r="19" spans="2:14" x14ac:dyDescent="0.3">
      <c r="B19" s="76" t="s">
        <v>2882</v>
      </c>
      <c r="C19" s="77">
        <v>45552</v>
      </c>
      <c r="D19" s="80" t="s">
        <v>1009</v>
      </c>
      <c r="E19" s="80"/>
      <c r="F19" s="80"/>
      <c r="G19" s="80"/>
      <c r="H19" s="80"/>
      <c r="I19" s="80"/>
      <c r="J19" s="80"/>
      <c r="K19" s="80"/>
      <c r="L19" s="80"/>
      <c r="M19" s="80"/>
      <c r="N19" s="81"/>
    </row>
    <row r="20" spans="2:14" ht="150.9" customHeight="1" thickBot="1" x14ac:dyDescent="0.35">
      <c r="B20" s="78" t="s">
        <v>2836</v>
      </c>
      <c r="C20" s="79">
        <v>45719</v>
      </c>
      <c r="D20" s="318" t="s">
        <v>2895</v>
      </c>
      <c r="E20" s="318"/>
      <c r="F20" s="318"/>
      <c r="G20" s="318"/>
      <c r="H20" s="318"/>
      <c r="I20" s="318"/>
      <c r="J20" s="318"/>
      <c r="K20" s="318"/>
      <c r="L20" s="318"/>
      <c r="M20" s="318"/>
      <c r="N20" s="319"/>
    </row>
  </sheetData>
  <sheetProtection algorithmName="SHA-512" hashValue="1YsI0y4YqmgA7BYxI4IPGR/14Lm6zkjtcnYPVisD/LFO3iuBjmbYbg8EtDFmiH9BGFG/urv9V/jDiKutABDI+w==" saltValue="tDCzqJSQKJEUOEq26PbROA==" spinCount="100000" sheet="1" objects="1" scenarios="1"/>
  <mergeCells count="15">
    <mergeCell ref="B14:N14"/>
    <mergeCell ref="B15:N15"/>
    <mergeCell ref="D20:N20"/>
    <mergeCell ref="B9:K9"/>
    <mergeCell ref="B11:N11"/>
    <mergeCell ref="B8:N8"/>
    <mergeCell ref="B12:N12"/>
    <mergeCell ref="B13:N13"/>
    <mergeCell ref="B2:K2"/>
    <mergeCell ref="B3:K3"/>
    <mergeCell ref="B7:K7"/>
    <mergeCell ref="B10:K10"/>
    <mergeCell ref="B4:K4"/>
    <mergeCell ref="B5:K5"/>
    <mergeCell ref="B6:K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97B-FC62-49A3-9304-240A7D594D25}">
  <dimension ref="B1:K65"/>
  <sheetViews>
    <sheetView showGridLines="0" zoomScale="85" zoomScaleNormal="85" workbookViewId="0">
      <pane xSplit="2" ySplit="2" topLeftCell="C54" activePane="bottomRight" state="frozen"/>
      <selection pane="topRight" activeCell="C1" sqref="C1"/>
      <selection pane="bottomLeft" activeCell="A3" sqref="A3"/>
      <selection pane="bottomRight" activeCell="D56" sqref="D56"/>
    </sheetView>
  </sheetViews>
  <sheetFormatPr defaultColWidth="8.77734375" defaultRowHeight="14.4" x14ac:dyDescent="0.25"/>
  <cols>
    <col min="1" max="1" width="6" style="86" customWidth="1"/>
    <col min="2" max="2" width="11" style="82" customWidth="1"/>
    <col min="3" max="3" width="29.33203125" style="83" customWidth="1"/>
    <col min="4" max="4" width="39.33203125" style="83" customWidth="1"/>
    <col min="5" max="5" width="114.109375" style="84" customWidth="1"/>
    <col min="6" max="6" width="52.109375" style="85" customWidth="1"/>
    <col min="7" max="16384" width="8.77734375" style="86"/>
  </cols>
  <sheetData>
    <row r="1" spans="2:6" ht="15.05" thickBot="1" x14ac:dyDescent="0.3"/>
    <row r="2" spans="2:6" ht="28.8" x14ac:dyDescent="0.25">
      <c r="B2" s="87" t="s">
        <v>199</v>
      </c>
      <c r="C2" s="88" t="s">
        <v>482</v>
      </c>
      <c r="D2" s="88" t="s">
        <v>2706</v>
      </c>
      <c r="E2" s="88" t="s">
        <v>2707</v>
      </c>
      <c r="F2" s="89" t="s">
        <v>2708</v>
      </c>
    </row>
    <row r="3" spans="2:6" ht="62.65" customHeight="1" x14ac:dyDescent="0.25">
      <c r="B3" s="90" t="s">
        <v>0</v>
      </c>
      <c r="C3" s="91" t="s">
        <v>1</v>
      </c>
      <c r="D3" s="92" t="s">
        <v>2709</v>
      </c>
      <c r="E3" s="93" t="s">
        <v>2710</v>
      </c>
      <c r="F3" s="94"/>
    </row>
    <row r="4" spans="2:6" x14ac:dyDescent="0.25">
      <c r="B4" s="95" t="s">
        <v>3</v>
      </c>
      <c r="C4" s="92" t="s">
        <v>2711</v>
      </c>
      <c r="D4" s="92" t="s">
        <v>2712</v>
      </c>
      <c r="E4" s="93" t="s">
        <v>2713</v>
      </c>
      <c r="F4" s="94"/>
    </row>
    <row r="5" spans="2:6" x14ac:dyDescent="0.25">
      <c r="B5" s="95" t="s">
        <v>4</v>
      </c>
      <c r="C5" s="92" t="s">
        <v>2714</v>
      </c>
      <c r="D5" s="325" t="s">
        <v>2715</v>
      </c>
      <c r="E5" s="93" t="s">
        <v>2716</v>
      </c>
      <c r="F5" s="94"/>
    </row>
    <row r="6" spans="2:6" x14ac:dyDescent="0.25">
      <c r="B6" s="95" t="s">
        <v>5</v>
      </c>
      <c r="C6" s="92" t="s">
        <v>2717</v>
      </c>
      <c r="D6" s="326"/>
      <c r="E6" s="93" t="s">
        <v>2718</v>
      </c>
      <c r="F6" s="94"/>
    </row>
    <row r="7" spans="2:6" x14ac:dyDescent="0.25">
      <c r="B7" s="95" t="s">
        <v>6</v>
      </c>
      <c r="C7" s="92" t="s">
        <v>2719</v>
      </c>
      <c r="D7" s="326"/>
      <c r="E7" s="93" t="s">
        <v>2720</v>
      </c>
      <c r="F7" s="94"/>
    </row>
    <row r="8" spans="2:6" x14ac:dyDescent="0.25">
      <c r="B8" s="95" t="s">
        <v>7</v>
      </c>
      <c r="C8" s="92" t="s">
        <v>2721</v>
      </c>
      <c r="D8" s="326"/>
      <c r="E8" s="93" t="s">
        <v>2722</v>
      </c>
      <c r="F8" s="94"/>
    </row>
    <row r="9" spans="2:6" x14ac:dyDescent="0.25">
      <c r="B9" s="95" t="s">
        <v>8</v>
      </c>
      <c r="C9" s="92" t="s">
        <v>2723</v>
      </c>
      <c r="D9" s="327"/>
      <c r="E9" s="93" t="s">
        <v>2724</v>
      </c>
      <c r="F9" s="94"/>
    </row>
    <row r="10" spans="2:6" ht="31.15" customHeight="1" x14ac:dyDescent="0.25">
      <c r="B10" s="95" t="s">
        <v>10</v>
      </c>
      <c r="C10" s="92" t="s">
        <v>2725</v>
      </c>
      <c r="D10" s="325" t="s">
        <v>2726</v>
      </c>
      <c r="E10" s="93" t="s">
        <v>2727</v>
      </c>
      <c r="F10" s="94"/>
    </row>
    <row r="11" spans="2:6" x14ac:dyDescent="0.25">
      <c r="B11" s="95" t="s">
        <v>11</v>
      </c>
      <c r="C11" s="92" t="s">
        <v>2728</v>
      </c>
      <c r="D11" s="326"/>
      <c r="E11" s="93" t="s">
        <v>2729</v>
      </c>
      <c r="F11" s="94"/>
    </row>
    <row r="12" spans="2:6" ht="31.8" customHeight="1" x14ac:dyDescent="0.25">
      <c r="B12" s="95" t="s">
        <v>12</v>
      </c>
      <c r="C12" s="92" t="s">
        <v>2730</v>
      </c>
      <c r="D12" s="327"/>
      <c r="E12" s="93" t="s">
        <v>2731</v>
      </c>
      <c r="F12" s="94"/>
    </row>
    <row r="13" spans="2:6" ht="72.5" customHeight="1" x14ac:dyDescent="0.25">
      <c r="B13" s="90" t="s">
        <v>13</v>
      </c>
      <c r="C13" s="91" t="s">
        <v>14</v>
      </c>
      <c r="D13" s="92" t="s">
        <v>2732</v>
      </c>
      <c r="E13" s="93" t="s">
        <v>2733</v>
      </c>
      <c r="F13" s="94"/>
    </row>
    <row r="14" spans="2:6" x14ac:dyDescent="0.25">
      <c r="B14" s="95" t="s">
        <v>15</v>
      </c>
      <c r="C14" s="92" t="s">
        <v>2711</v>
      </c>
      <c r="D14" s="92" t="s">
        <v>2712</v>
      </c>
      <c r="E14" s="93" t="s">
        <v>2734</v>
      </c>
      <c r="F14" s="94"/>
    </row>
    <row r="15" spans="2:6" x14ac:dyDescent="0.25">
      <c r="B15" s="95" t="s">
        <v>16</v>
      </c>
      <c r="C15" s="92" t="s">
        <v>2714</v>
      </c>
      <c r="D15" s="325" t="s">
        <v>2715</v>
      </c>
      <c r="E15" s="93" t="s">
        <v>2735</v>
      </c>
      <c r="F15" s="94"/>
    </row>
    <row r="16" spans="2:6" x14ac:dyDescent="0.25">
      <c r="B16" s="95" t="s">
        <v>17</v>
      </c>
      <c r="C16" s="92" t="s">
        <v>2717</v>
      </c>
      <c r="D16" s="326"/>
      <c r="E16" s="93" t="s">
        <v>2736</v>
      </c>
      <c r="F16" s="94"/>
    </row>
    <row r="17" spans="2:6" x14ac:dyDescent="0.25">
      <c r="B17" s="95" t="s">
        <v>18</v>
      </c>
      <c r="C17" s="92" t="s">
        <v>2719</v>
      </c>
      <c r="D17" s="326"/>
      <c r="E17" s="93" t="s">
        <v>2737</v>
      </c>
      <c r="F17" s="94"/>
    </row>
    <row r="18" spans="2:6" x14ac:dyDescent="0.25">
      <c r="B18" s="95" t="s">
        <v>19</v>
      </c>
      <c r="C18" s="92" t="s">
        <v>2721</v>
      </c>
      <c r="D18" s="326"/>
      <c r="E18" s="93" t="s">
        <v>2738</v>
      </c>
      <c r="F18" s="94"/>
    </row>
    <row r="19" spans="2:6" x14ac:dyDescent="0.25">
      <c r="B19" s="95" t="s">
        <v>20</v>
      </c>
      <c r="C19" s="92" t="s">
        <v>2723</v>
      </c>
      <c r="D19" s="327"/>
      <c r="E19" s="93" t="s">
        <v>2739</v>
      </c>
      <c r="F19" s="94"/>
    </row>
    <row r="20" spans="2:6" ht="31.8" customHeight="1" x14ac:dyDescent="0.25">
      <c r="B20" s="95" t="s">
        <v>21</v>
      </c>
      <c r="C20" s="92" t="s">
        <v>2725</v>
      </c>
      <c r="D20" s="325" t="s">
        <v>2726</v>
      </c>
      <c r="E20" s="93" t="s">
        <v>2740</v>
      </c>
      <c r="F20" s="94"/>
    </row>
    <row r="21" spans="2:6" x14ac:dyDescent="0.25">
      <c r="B21" s="95" t="s">
        <v>22</v>
      </c>
      <c r="C21" s="92" t="s">
        <v>2728</v>
      </c>
      <c r="D21" s="326"/>
      <c r="E21" s="93" t="s">
        <v>2741</v>
      </c>
      <c r="F21" s="94"/>
    </row>
    <row r="22" spans="2:6" ht="32.6" customHeight="1" x14ac:dyDescent="0.25">
      <c r="B22" s="95" t="s">
        <v>23</v>
      </c>
      <c r="C22" s="92" t="s">
        <v>2730</v>
      </c>
      <c r="D22" s="327"/>
      <c r="E22" s="93" t="s">
        <v>2742</v>
      </c>
      <c r="F22" s="94"/>
    </row>
    <row r="23" spans="2:6" x14ac:dyDescent="0.25">
      <c r="B23" s="90" t="s">
        <v>24</v>
      </c>
      <c r="C23" s="91" t="s">
        <v>933</v>
      </c>
      <c r="D23" s="92"/>
      <c r="E23" s="93"/>
      <c r="F23" s="94"/>
    </row>
    <row r="24" spans="2:6" ht="74.5" customHeight="1" x14ac:dyDescent="0.25">
      <c r="B24" s="97" t="s">
        <v>25</v>
      </c>
      <c r="C24" s="92" t="s">
        <v>33</v>
      </c>
      <c r="D24" s="325" t="s">
        <v>2743</v>
      </c>
      <c r="E24" s="328" t="s">
        <v>2744</v>
      </c>
      <c r="F24" s="323" t="s">
        <v>2745</v>
      </c>
    </row>
    <row r="25" spans="2:6" ht="74.5" customHeight="1" x14ac:dyDescent="0.25">
      <c r="B25" s="97" t="s">
        <v>26</v>
      </c>
      <c r="C25" s="92" t="s">
        <v>34</v>
      </c>
      <c r="D25" s="327"/>
      <c r="E25" s="329"/>
      <c r="F25" s="323"/>
    </row>
    <row r="26" spans="2:6" x14ac:dyDescent="0.25">
      <c r="B26" s="90" t="s">
        <v>27</v>
      </c>
      <c r="C26" s="91" t="s">
        <v>2746</v>
      </c>
      <c r="D26" s="92"/>
      <c r="E26" s="93"/>
      <c r="F26" s="94"/>
    </row>
    <row r="27" spans="2:6" ht="28.8" x14ac:dyDescent="0.25">
      <c r="B27" s="97" t="s">
        <v>28</v>
      </c>
      <c r="C27" s="92" t="s">
        <v>1096</v>
      </c>
      <c r="D27" s="92" t="s">
        <v>2747</v>
      </c>
      <c r="E27" s="93"/>
      <c r="F27" s="94"/>
    </row>
    <row r="28" spans="2:6" ht="28.8" x14ac:dyDescent="0.25">
      <c r="B28" s="90" t="s">
        <v>1095</v>
      </c>
      <c r="C28" s="91" t="s">
        <v>2748</v>
      </c>
      <c r="D28" s="92"/>
      <c r="E28" s="93"/>
      <c r="F28" s="94"/>
    </row>
    <row r="29" spans="2:6" ht="87.05" customHeight="1" x14ac:dyDescent="0.25">
      <c r="B29" s="95" t="s">
        <v>1101</v>
      </c>
      <c r="C29" s="92" t="s">
        <v>2749</v>
      </c>
      <c r="D29" s="92" t="s">
        <v>2750</v>
      </c>
      <c r="E29" s="93" t="s">
        <v>2751</v>
      </c>
      <c r="F29" s="94" t="s">
        <v>2752</v>
      </c>
    </row>
    <row r="30" spans="2:6" ht="37.25" customHeight="1" x14ac:dyDescent="0.25">
      <c r="B30" s="95" t="s">
        <v>1102</v>
      </c>
      <c r="C30" s="92" t="s">
        <v>2753</v>
      </c>
      <c r="D30" s="92" t="s">
        <v>2754</v>
      </c>
      <c r="E30" s="93" t="s">
        <v>2883</v>
      </c>
      <c r="F30" s="94"/>
    </row>
    <row r="31" spans="2:6" x14ac:dyDescent="0.25">
      <c r="B31" s="95" t="s">
        <v>1103</v>
      </c>
      <c r="C31" s="92" t="s">
        <v>2755</v>
      </c>
      <c r="D31" s="92" t="s">
        <v>2756</v>
      </c>
      <c r="E31" s="93" t="s">
        <v>2757</v>
      </c>
      <c r="F31" s="94"/>
    </row>
    <row r="32" spans="2:6" ht="67.150000000000006" customHeight="1" x14ac:dyDescent="0.25">
      <c r="B32" s="95" t="s">
        <v>1104</v>
      </c>
      <c r="C32" s="92" t="s">
        <v>2847</v>
      </c>
      <c r="D32" s="92" t="s">
        <v>2758</v>
      </c>
      <c r="E32" s="330" t="s">
        <v>2759</v>
      </c>
      <c r="F32" s="94"/>
    </row>
    <row r="33" spans="2:11" ht="67.150000000000006" customHeight="1" x14ac:dyDescent="0.25">
      <c r="B33" s="95" t="s">
        <v>1105</v>
      </c>
      <c r="C33" s="92" t="s">
        <v>2848</v>
      </c>
      <c r="D33" s="92" t="s">
        <v>2852</v>
      </c>
      <c r="E33" s="331"/>
      <c r="F33" s="94"/>
    </row>
    <row r="34" spans="2:11" ht="67.150000000000006" customHeight="1" x14ac:dyDescent="0.25">
      <c r="B34" s="95" t="s">
        <v>1106</v>
      </c>
      <c r="C34" s="92" t="s">
        <v>2849</v>
      </c>
      <c r="D34" s="92" t="s">
        <v>2851</v>
      </c>
      <c r="E34" s="332"/>
      <c r="F34" s="94"/>
    </row>
    <row r="35" spans="2:11" ht="108" customHeight="1" x14ac:dyDescent="0.25">
      <c r="B35" s="95" t="s">
        <v>1107</v>
      </c>
      <c r="C35" s="92" t="s">
        <v>2760</v>
      </c>
      <c r="D35" s="92" t="s">
        <v>2761</v>
      </c>
      <c r="E35" s="98" t="s">
        <v>2762</v>
      </c>
      <c r="F35" s="94"/>
    </row>
    <row r="36" spans="2:11" ht="106.75" customHeight="1" x14ac:dyDescent="0.25">
      <c r="B36" s="95" t="s">
        <v>1108</v>
      </c>
      <c r="C36" s="92" t="s">
        <v>491</v>
      </c>
      <c r="D36" s="92" t="s">
        <v>2763</v>
      </c>
      <c r="E36" s="99" t="s">
        <v>2853</v>
      </c>
      <c r="F36" s="94"/>
    </row>
    <row r="37" spans="2:11" ht="40.1" customHeight="1" x14ac:dyDescent="0.25">
      <c r="B37" s="95" t="s">
        <v>1109</v>
      </c>
      <c r="C37" s="92" t="s">
        <v>30</v>
      </c>
      <c r="D37" s="92" t="s">
        <v>2764</v>
      </c>
      <c r="E37" s="93" t="s">
        <v>2765</v>
      </c>
      <c r="F37" s="94"/>
    </row>
    <row r="38" spans="2:11" ht="48.85" customHeight="1" x14ac:dyDescent="0.25">
      <c r="B38" s="95" t="s">
        <v>1110</v>
      </c>
      <c r="C38" s="96" t="s">
        <v>2766</v>
      </c>
      <c r="D38" s="96" t="s">
        <v>2767</v>
      </c>
      <c r="E38" s="93" t="s">
        <v>2768</v>
      </c>
      <c r="F38" s="94"/>
    </row>
    <row r="39" spans="2:11" ht="77.5" customHeight="1" x14ac:dyDescent="0.25">
      <c r="B39" s="95" t="s">
        <v>1111</v>
      </c>
      <c r="C39" s="92" t="s">
        <v>2769</v>
      </c>
      <c r="D39" s="92" t="s">
        <v>2770</v>
      </c>
      <c r="E39" s="93" t="s">
        <v>2771</v>
      </c>
      <c r="F39" s="94"/>
    </row>
    <row r="40" spans="2:11" ht="255.45" customHeight="1" x14ac:dyDescent="0.25">
      <c r="B40" s="95" t="s">
        <v>1112</v>
      </c>
      <c r="C40" s="92" t="s">
        <v>2772</v>
      </c>
      <c r="D40" s="92" t="s">
        <v>2773</v>
      </c>
      <c r="E40" s="93" t="s">
        <v>2854</v>
      </c>
      <c r="F40" s="94" t="s">
        <v>2774</v>
      </c>
    </row>
    <row r="41" spans="2:11" ht="51.35" customHeight="1" x14ac:dyDescent="0.25">
      <c r="B41" s="95" t="s">
        <v>1113</v>
      </c>
      <c r="C41" s="92" t="s">
        <v>916</v>
      </c>
      <c r="D41" s="92" t="s">
        <v>2856</v>
      </c>
      <c r="E41" s="98" t="s">
        <v>2855</v>
      </c>
      <c r="F41" s="94"/>
    </row>
    <row r="42" spans="2:11" ht="200.5" customHeight="1" x14ac:dyDescent="0.25">
      <c r="B42" s="95" t="s">
        <v>1114</v>
      </c>
      <c r="C42" s="96" t="s">
        <v>2776</v>
      </c>
      <c r="D42" s="96" t="s">
        <v>2777</v>
      </c>
      <c r="E42" s="100" t="s">
        <v>2778</v>
      </c>
      <c r="F42" s="94"/>
    </row>
    <row r="43" spans="2:11" x14ac:dyDescent="0.25">
      <c r="B43" s="90" t="s">
        <v>1115</v>
      </c>
      <c r="C43" s="91" t="s">
        <v>1127</v>
      </c>
      <c r="D43" s="92"/>
      <c r="E43" s="93"/>
      <c r="F43" s="94"/>
    </row>
    <row r="44" spans="2:11" ht="85.8" customHeight="1" x14ac:dyDescent="0.25">
      <c r="B44" s="95" t="s">
        <v>1118</v>
      </c>
      <c r="C44" s="92" t="s">
        <v>2779</v>
      </c>
      <c r="D44" s="92" t="s">
        <v>2780</v>
      </c>
      <c r="E44" s="98" t="s">
        <v>2781</v>
      </c>
      <c r="F44" s="94" t="s">
        <v>2782</v>
      </c>
    </row>
    <row r="45" spans="2:11" ht="72.650000000000006" customHeight="1" x14ac:dyDescent="0.25">
      <c r="B45" s="95" t="s">
        <v>1119</v>
      </c>
      <c r="C45" s="92" t="s">
        <v>2860</v>
      </c>
      <c r="D45" s="92" t="s">
        <v>2861</v>
      </c>
      <c r="E45" s="98" t="s">
        <v>2862</v>
      </c>
      <c r="F45" s="101" t="s">
        <v>2863</v>
      </c>
    </row>
    <row r="46" spans="2:11" ht="64.5" customHeight="1" x14ac:dyDescent="0.25">
      <c r="B46" s="95" t="s">
        <v>1120</v>
      </c>
      <c r="C46" s="92" t="s">
        <v>2783</v>
      </c>
      <c r="D46" s="92" t="s">
        <v>2784</v>
      </c>
      <c r="E46" s="98" t="s">
        <v>2785</v>
      </c>
      <c r="F46" s="94"/>
    </row>
    <row r="47" spans="2:11" ht="52.6" customHeight="1" x14ac:dyDescent="0.25">
      <c r="B47" s="95" t="s">
        <v>1121</v>
      </c>
      <c r="C47" s="92" t="s">
        <v>2786</v>
      </c>
      <c r="D47" s="92" t="s">
        <v>2787</v>
      </c>
      <c r="E47" s="98" t="s">
        <v>2788</v>
      </c>
      <c r="F47" s="94"/>
    </row>
    <row r="48" spans="2:11" ht="72" x14ac:dyDescent="0.25">
      <c r="B48" s="95" t="s">
        <v>1122</v>
      </c>
      <c r="C48" s="92" t="s">
        <v>2789</v>
      </c>
      <c r="D48" s="92" t="s">
        <v>2790</v>
      </c>
      <c r="E48" s="92" t="s">
        <v>2791</v>
      </c>
      <c r="F48" s="102"/>
      <c r="G48" s="103"/>
      <c r="H48" s="92"/>
      <c r="I48" s="92"/>
      <c r="J48" s="92"/>
      <c r="K48" s="92"/>
    </row>
    <row r="49" spans="2:6" ht="57.6" x14ac:dyDescent="0.25">
      <c r="B49" s="95" t="s">
        <v>1123</v>
      </c>
      <c r="C49" s="92" t="s">
        <v>2792</v>
      </c>
      <c r="D49" s="92" t="s">
        <v>2793</v>
      </c>
      <c r="E49" s="98" t="s">
        <v>2785</v>
      </c>
      <c r="F49" s="94"/>
    </row>
    <row r="50" spans="2:6" ht="43.2" x14ac:dyDescent="0.25">
      <c r="B50" s="95" t="s">
        <v>2857</v>
      </c>
      <c r="C50" s="92" t="s">
        <v>2794</v>
      </c>
      <c r="D50" s="92" t="s">
        <v>2795</v>
      </c>
      <c r="E50" s="98" t="s">
        <v>2796</v>
      </c>
      <c r="F50" s="94" t="s">
        <v>2797</v>
      </c>
    </row>
    <row r="51" spans="2:6" x14ac:dyDescent="0.25">
      <c r="B51" s="90" t="s">
        <v>1117</v>
      </c>
      <c r="C51" s="91" t="s">
        <v>2681</v>
      </c>
      <c r="D51" s="92"/>
      <c r="E51" s="98"/>
      <c r="F51" s="94"/>
    </row>
    <row r="52" spans="2:6" ht="111" customHeight="1" x14ac:dyDescent="0.25">
      <c r="B52" s="95" t="s">
        <v>1124</v>
      </c>
      <c r="C52" s="92" t="s">
        <v>935</v>
      </c>
      <c r="D52" s="92" t="s">
        <v>2798</v>
      </c>
      <c r="E52" s="98" t="s">
        <v>2799</v>
      </c>
      <c r="F52" s="94"/>
    </row>
    <row r="53" spans="2:6" ht="124.6" customHeight="1" x14ac:dyDescent="0.25">
      <c r="B53" s="95" t="s">
        <v>1125</v>
      </c>
      <c r="C53" s="92" t="s">
        <v>2800</v>
      </c>
      <c r="D53" s="92" t="s">
        <v>2801</v>
      </c>
      <c r="E53" s="98" t="s">
        <v>2802</v>
      </c>
      <c r="F53" s="94" t="s">
        <v>2803</v>
      </c>
    </row>
    <row r="54" spans="2:6" ht="41.35" customHeight="1" x14ac:dyDescent="0.25">
      <c r="B54" s="95" t="s">
        <v>1126</v>
      </c>
      <c r="C54" s="92" t="s">
        <v>1079</v>
      </c>
      <c r="D54" s="92" t="s">
        <v>2804</v>
      </c>
      <c r="E54" s="98" t="s">
        <v>2805</v>
      </c>
      <c r="F54" s="94"/>
    </row>
    <row r="55" spans="2:6" x14ac:dyDescent="0.25">
      <c r="B55" s="90" t="s">
        <v>2695</v>
      </c>
      <c r="C55" s="91" t="s">
        <v>1116</v>
      </c>
      <c r="D55" s="92"/>
      <c r="E55" s="93"/>
      <c r="F55" s="94"/>
    </row>
    <row r="56" spans="2:6" ht="122.1" customHeight="1" x14ac:dyDescent="0.25">
      <c r="B56" s="95" t="s">
        <v>2696</v>
      </c>
      <c r="C56" s="92" t="s">
        <v>2894</v>
      </c>
      <c r="D56" s="92" t="s">
        <v>2893</v>
      </c>
      <c r="E56" s="98" t="s">
        <v>2806</v>
      </c>
      <c r="F56" s="94" t="s">
        <v>2807</v>
      </c>
    </row>
    <row r="57" spans="2:6" ht="34.299999999999997" customHeight="1" x14ac:dyDescent="0.25">
      <c r="B57" s="95" t="s">
        <v>2697</v>
      </c>
      <c r="C57" s="92" t="s">
        <v>2808</v>
      </c>
      <c r="D57" s="92" t="s">
        <v>2809</v>
      </c>
      <c r="E57" s="98" t="s">
        <v>2810</v>
      </c>
      <c r="F57" s="323" t="s">
        <v>2811</v>
      </c>
    </row>
    <row r="58" spans="2:6" ht="35.549999999999997" customHeight="1" x14ac:dyDescent="0.25">
      <c r="B58" s="95" t="s">
        <v>2698</v>
      </c>
      <c r="C58" s="92" t="s">
        <v>937</v>
      </c>
      <c r="D58" s="92" t="s">
        <v>2812</v>
      </c>
      <c r="E58" s="98"/>
      <c r="F58" s="323"/>
    </row>
    <row r="59" spans="2:6" ht="52.3" customHeight="1" x14ac:dyDescent="0.25">
      <c r="B59" s="95" t="s">
        <v>2699</v>
      </c>
      <c r="C59" s="92" t="s">
        <v>1079</v>
      </c>
      <c r="D59" s="92" t="s">
        <v>2813</v>
      </c>
      <c r="E59" s="98" t="s">
        <v>2814</v>
      </c>
      <c r="F59" s="323" t="s">
        <v>2815</v>
      </c>
    </row>
    <row r="60" spans="2:6" ht="38.5" customHeight="1" x14ac:dyDescent="0.25">
      <c r="B60" s="95" t="s">
        <v>2700</v>
      </c>
      <c r="C60" s="92" t="s">
        <v>2816</v>
      </c>
      <c r="D60" s="92" t="s">
        <v>2817</v>
      </c>
      <c r="E60" s="98" t="s">
        <v>2818</v>
      </c>
      <c r="F60" s="323"/>
    </row>
    <row r="61" spans="2:6" ht="56.35" customHeight="1" x14ac:dyDescent="0.25">
      <c r="B61" s="95" t="s">
        <v>2701</v>
      </c>
      <c r="C61" s="92" t="s">
        <v>1093</v>
      </c>
      <c r="D61" s="92" t="s">
        <v>2819</v>
      </c>
      <c r="E61" s="98" t="s">
        <v>2820</v>
      </c>
      <c r="F61" s="323"/>
    </row>
    <row r="62" spans="2:6" ht="87.5" customHeight="1" x14ac:dyDescent="0.25">
      <c r="B62" s="95" t="s">
        <v>2702</v>
      </c>
      <c r="C62" s="92" t="s">
        <v>2821</v>
      </c>
      <c r="D62" s="92" t="s">
        <v>2822</v>
      </c>
      <c r="E62" s="98" t="s">
        <v>2823</v>
      </c>
      <c r="F62" s="323" t="s">
        <v>2811</v>
      </c>
    </row>
    <row r="63" spans="2:6" ht="47.6" customHeight="1" x14ac:dyDescent="0.25">
      <c r="B63" s="95" t="s">
        <v>2703</v>
      </c>
      <c r="C63" s="92" t="s">
        <v>2824</v>
      </c>
      <c r="D63" s="92" t="s">
        <v>2825</v>
      </c>
      <c r="E63" s="98" t="s">
        <v>2823</v>
      </c>
      <c r="F63" s="323"/>
    </row>
    <row r="64" spans="2:6" ht="48.55" customHeight="1" x14ac:dyDescent="0.25">
      <c r="B64" s="95" t="s">
        <v>2704</v>
      </c>
      <c r="C64" s="92" t="s">
        <v>2826</v>
      </c>
      <c r="D64" s="92" t="s">
        <v>2773</v>
      </c>
      <c r="E64" s="98" t="s">
        <v>2823</v>
      </c>
      <c r="F64" s="323"/>
    </row>
    <row r="65" spans="2:6" ht="76.849999999999994" customHeight="1" thickBot="1" x14ac:dyDescent="0.3">
      <c r="B65" s="104" t="s">
        <v>2705</v>
      </c>
      <c r="C65" s="105" t="s">
        <v>2827</v>
      </c>
      <c r="D65" s="105" t="s">
        <v>2775</v>
      </c>
      <c r="E65" s="106" t="s">
        <v>2823</v>
      </c>
      <c r="F65" s="324"/>
    </row>
  </sheetData>
  <sheetProtection algorithmName="SHA-512" hashValue="cuekoaTJgYW5oR+q3oQxStlkMvjjwRyLT2l5Uw6/9foHqOIwH9PP5Db5oWZkSlXAXyfQo42ZnaD/YrB02aocQA==" saltValue="L6vHEw1ZBHB/ad2fgmnNHw==" spinCount="100000" sheet="1" objects="1" scenarios="1"/>
  <mergeCells count="11">
    <mergeCell ref="F24:F25"/>
    <mergeCell ref="F57:F58"/>
    <mergeCell ref="F59:F61"/>
    <mergeCell ref="F62:F65"/>
    <mergeCell ref="D5:D9"/>
    <mergeCell ref="D10:D12"/>
    <mergeCell ref="D15:D19"/>
    <mergeCell ref="D20:D22"/>
    <mergeCell ref="D24:D25"/>
    <mergeCell ref="E24:E25"/>
    <mergeCell ref="E32:E34"/>
  </mergeCells>
  <phoneticPr fontId="19" type="noConversion"/>
  <hyperlinks>
    <hyperlink ref="F45" r:id="rId1" xr:uid="{173CBDCC-0629-48F5-B962-1A6C384242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1566-19FD-4AA5-95DB-0C51C5CFA2EC}">
  <sheetPr codeName="Sheet3"/>
  <dimension ref="B2:J751"/>
  <sheetViews>
    <sheetView topLeftCell="A737" workbookViewId="0">
      <selection activeCell="D746" sqref="D746"/>
    </sheetView>
  </sheetViews>
  <sheetFormatPr defaultColWidth="8.77734375" defaultRowHeight="15.05" x14ac:dyDescent="0.3"/>
  <sheetData>
    <row r="2" spans="2:10" x14ac:dyDescent="0.3">
      <c r="B2" s="4" t="s">
        <v>1913</v>
      </c>
      <c r="C2" s="4" t="s">
        <v>1129</v>
      </c>
      <c r="D2" s="5"/>
      <c r="E2" s="5"/>
      <c r="F2" s="5"/>
      <c r="G2" s="5"/>
      <c r="H2" s="5"/>
      <c r="I2" s="5"/>
      <c r="J2" s="6" t="s">
        <v>1914</v>
      </c>
    </row>
    <row r="3" spans="2:10" x14ac:dyDescent="0.3">
      <c r="B3" s="7" t="s">
        <v>1131</v>
      </c>
      <c r="C3" s="7" t="s">
        <v>1915</v>
      </c>
      <c r="D3" s="8"/>
      <c r="E3" s="8"/>
      <c r="F3" s="8"/>
      <c r="G3" s="8"/>
      <c r="H3" s="8"/>
      <c r="I3" s="8"/>
      <c r="J3" s="9" t="s">
        <v>1916</v>
      </c>
    </row>
    <row r="4" spans="2:10" x14ac:dyDescent="0.3">
      <c r="B4" s="10" t="s">
        <v>1132</v>
      </c>
      <c r="C4" s="10" t="s">
        <v>1917</v>
      </c>
      <c r="D4" s="11"/>
      <c r="E4" s="11"/>
      <c r="F4" s="11"/>
      <c r="G4" s="11"/>
      <c r="H4" s="11"/>
      <c r="I4" s="11"/>
      <c r="J4" s="12" t="s">
        <v>498</v>
      </c>
    </row>
    <row r="5" spans="2:10" x14ac:dyDescent="0.3">
      <c r="B5" s="10" t="s">
        <v>1133</v>
      </c>
      <c r="C5" s="10" t="s">
        <v>1918</v>
      </c>
      <c r="D5" s="11"/>
      <c r="E5" s="11"/>
      <c r="F5" s="11"/>
      <c r="G5" s="11"/>
      <c r="H5" s="11"/>
      <c r="I5" s="11"/>
      <c r="J5" s="12" t="s">
        <v>500</v>
      </c>
    </row>
    <row r="6" spans="2:10" x14ac:dyDescent="0.3">
      <c r="B6" s="10" t="s">
        <v>1134</v>
      </c>
      <c r="C6" s="10" t="s">
        <v>1919</v>
      </c>
      <c r="D6" s="11"/>
      <c r="E6" s="11"/>
      <c r="F6" s="11"/>
      <c r="G6" s="11"/>
      <c r="H6" s="11"/>
      <c r="I6" s="11"/>
      <c r="J6" s="12" t="s">
        <v>500</v>
      </c>
    </row>
    <row r="7" spans="2:10" x14ac:dyDescent="0.3">
      <c r="B7" s="10" t="s">
        <v>1135</v>
      </c>
      <c r="C7" s="10" t="s">
        <v>1920</v>
      </c>
      <c r="D7" s="11"/>
      <c r="E7" s="11"/>
      <c r="F7" s="11"/>
      <c r="G7" s="11"/>
      <c r="H7" s="11"/>
      <c r="I7" s="11"/>
      <c r="J7" s="12" t="s">
        <v>1920</v>
      </c>
    </row>
    <row r="8" spans="2:10" x14ac:dyDescent="0.3">
      <c r="B8" s="10" t="s">
        <v>1136</v>
      </c>
      <c r="C8" s="10" t="s">
        <v>1921</v>
      </c>
      <c r="D8" s="11"/>
      <c r="E8" s="11"/>
      <c r="F8" s="11"/>
      <c r="G8" s="11"/>
      <c r="H8" s="11"/>
      <c r="I8" s="11"/>
      <c r="J8" s="12" t="s">
        <v>500</v>
      </c>
    </row>
    <row r="9" spans="2:10" x14ac:dyDescent="0.3">
      <c r="B9" s="10" t="s">
        <v>1137</v>
      </c>
      <c r="C9" s="10" t="s">
        <v>1922</v>
      </c>
      <c r="D9" s="11"/>
      <c r="E9" s="11"/>
      <c r="F9" s="11"/>
      <c r="G9" s="11"/>
      <c r="H9" s="11"/>
      <c r="I9" s="11"/>
      <c r="J9" s="12" t="s">
        <v>1923</v>
      </c>
    </row>
    <row r="10" spans="2:10" x14ac:dyDescent="0.3">
      <c r="B10" s="10" t="s">
        <v>1138</v>
      </c>
      <c r="C10" s="10" t="s">
        <v>1924</v>
      </c>
      <c r="D10" s="11"/>
      <c r="E10" s="11"/>
      <c r="F10" s="11"/>
      <c r="G10" s="11"/>
      <c r="H10" s="11"/>
      <c r="I10" s="11"/>
      <c r="J10" s="12" t="s">
        <v>1925</v>
      </c>
    </row>
    <row r="11" spans="2:10" x14ac:dyDescent="0.3">
      <c r="B11" s="10" t="s">
        <v>1139</v>
      </c>
      <c r="C11" s="10" t="s">
        <v>1926</v>
      </c>
      <c r="D11" s="11"/>
      <c r="E11" s="11"/>
      <c r="F11" s="11"/>
      <c r="G11" s="11"/>
      <c r="H11" s="11"/>
      <c r="I11" s="11"/>
      <c r="J11" s="12" t="s">
        <v>1926</v>
      </c>
    </row>
    <row r="12" spans="2:10" x14ac:dyDescent="0.3">
      <c r="B12" s="10" t="s">
        <v>1140</v>
      </c>
      <c r="C12" s="10" t="s">
        <v>1927</v>
      </c>
      <c r="D12" s="11"/>
      <c r="E12" s="11"/>
      <c r="F12" s="11"/>
      <c r="G12" s="11"/>
      <c r="H12" s="11"/>
      <c r="I12" s="11"/>
      <c r="J12" s="12" t="s">
        <v>524</v>
      </c>
    </row>
    <row r="13" spans="2:10" x14ac:dyDescent="0.3">
      <c r="B13" s="10" t="s">
        <v>1141</v>
      </c>
      <c r="C13" s="10" t="s">
        <v>1928</v>
      </c>
      <c r="D13" s="11"/>
      <c r="E13" s="11"/>
      <c r="F13" s="11"/>
      <c r="G13" s="11"/>
      <c r="H13" s="11"/>
      <c r="I13" s="11"/>
      <c r="J13" s="12" t="s">
        <v>1929</v>
      </c>
    </row>
    <row r="14" spans="2:10" x14ac:dyDescent="0.3">
      <c r="B14" s="10" t="s">
        <v>1142</v>
      </c>
      <c r="C14" s="10" t="s">
        <v>1930</v>
      </c>
      <c r="D14" s="11"/>
      <c r="E14" s="11"/>
      <c r="F14" s="11"/>
      <c r="G14" s="11"/>
      <c r="H14" s="11"/>
      <c r="I14" s="11"/>
      <c r="J14" s="12" t="s">
        <v>1929</v>
      </c>
    </row>
    <row r="15" spans="2:10" x14ac:dyDescent="0.3">
      <c r="B15" s="10" t="s">
        <v>1143</v>
      </c>
      <c r="C15" s="10" t="s">
        <v>1931</v>
      </c>
      <c r="D15" s="11"/>
      <c r="E15" s="11"/>
      <c r="F15" s="11"/>
      <c r="G15" s="11"/>
      <c r="H15" s="11"/>
      <c r="I15" s="11"/>
      <c r="J15" s="12" t="s">
        <v>1929</v>
      </c>
    </row>
    <row r="16" spans="2:10" x14ac:dyDescent="0.3">
      <c r="B16" s="10" t="s">
        <v>1144</v>
      </c>
      <c r="C16" s="10" t="s">
        <v>1932</v>
      </c>
      <c r="D16" s="11"/>
      <c r="E16" s="11"/>
      <c r="F16" s="11"/>
      <c r="G16" s="11"/>
      <c r="H16" s="11"/>
      <c r="I16" s="11"/>
      <c r="J16" s="12" t="s">
        <v>531</v>
      </c>
    </row>
    <row r="17" spans="2:10" x14ac:dyDescent="0.3">
      <c r="B17" s="10" t="s">
        <v>1145</v>
      </c>
      <c r="C17" s="10" t="s">
        <v>1933</v>
      </c>
      <c r="D17" s="11"/>
      <c r="E17" s="11"/>
      <c r="F17" s="11"/>
      <c r="G17" s="11"/>
      <c r="H17" s="11"/>
      <c r="I17" s="11"/>
      <c r="J17" s="12" t="s">
        <v>531</v>
      </c>
    </row>
    <row r="18" spans="2:10" x14ac:dyDescent="0.3">
      <c r="B18" s="10" t="s">
        <v>1146</v>
      </c>
      <c r="C18" s="10" t="s">
        <v>1934</v>
      </c>
      <c r="D18" s="11"/>
      <c r="E18" s="11"/>
      <c r="F18" s="11"/>
      <c r="G18" s="11"/>
      <c r="H18" s="11"/>
      <c r="I18" s="11"/>
      <c r="J18" s="12" t="s">
        <v>533</v>
      </c>
    </row>
    <row r="19" spans="2:10" x14ac:dyDescent="0.3">
      <c r="B19" s="10" t="s">
        <v>1147</v>
      </c>
      <c r="C19" s="10" t="s">
        <v>1935</v>
      </c>
      <c r="D19" s="11"/>
      <c r="E19" s="11"/>
      <c r="F19" s="11"/>
      <c r="G19" s="11"/>
      <c r="H19" s="11"/>
      <c r="I19" s="11"/>
      <c r="J19" s="12" t="s">
        <v>533</v>
      </c>
    </row>
    <row r="20" spans="2:10" x14ac:dyDescent="0.3">
      <c r="B20" s="10" t="s">
        <v>1148</v>
      </c>
      <c r="C20" s="10" t="s">
        <v>1936</v>
      </c>
      <c r="D20" s="11"/>
      <c r="E20" s="11"/>
      <c r="F20" s="11"/>
      <c r="G20" s="11"/>
      <c r="H20" s="11"/>
      <c r="I20" s="11"/>
      <c r="J20" s="12" t="s">
        <v>533</v>
      </c>
    </row>
    <row r="21" spans="2:10" x14ac:dyDescent="0.3">
      <c r="B21" s="10" t="s">
        <v>1149</v>
      </c>
      <c r="C21" s="10" t="s">
        <v>1937</v>
      </c>
      <c r="D21" s="11"/>
      <c r="E21" s="11"/>
      <c r="F21" s="11"/>
      <c r="G21" s="11"/>
      <c r="H21" s="11"/>
      <c r="I21" s="11"/>
      <c r="J21" s="12" t="s">
        <v>531</v>
      </c>
    </row>
    <row r="22" spans="2:10" x14ac:dyDescent="0.3">
      <c r="B22" s="10" t="s">
        <v>1150</v>
      </c>
      <c r="C22" s="10" t="s">
        <v>1938</v>
      </c>
      <c r="D22" s="11"/>
      <c r="E22" s="11"/>
      <c r="F22" s="11"/>
      <c r="G22" s="11"/>
      <c r="H22" s="11"/>
      <c r="I22" s="11"/>
      <c r="J22" s="12" t="s">
        <v>531</v>
      </c>
    </row>
    <row r="23" spans="2:10" x14ac:dyDescent="0.3">
      <c r="B23" s="10" t="s">
        <v>1151</v>
      </c>
      <c r="C23" s="10" t="s">
        <v>1939</v>
      </c>
      <c r="D23" s="11"/>
      <c r="E23" s="11"/>
      <c r="F23" s="11"/>
      <c r="G23" s="11"/>
      <c r="H23" s="11"/>
      <c r="I23" s="11"/>
      <c r="J23" s="12" t="s">
        <v>531</v>
      </c>
    </row>
    <row r="24" spans="2:10" x14ac:dyDescent="0.3">
      <c r="B24" s="10" t="s">
        <v>1152</v>
      </c>
      <c r="C24" s="10" t="s">
        <v>1940</v>
      </c>
      <c r="D24" s="11"/>
      <c r="E24" s="11"/>
      <c r="F24" s="11"/>
      <c r="G24" s="11"/>
      <c r="H24" s="11"/>
      <c r="I24" s="11"/>
      <c r="J24" s="12" t="s">
        <v>531</v>
      </c>
    </row>
    <row r="25" spans="2:10" x14ac:dyDescent="0.3">
      <c r="B25" s="10" t="s">
        <v>1153</v>
      </c>
      <c r="C25" s="10" t="s">
        <v>1941</v>
      </c>
      <c r="D25" s="11"/>
      <c r="E25" s="11"/>
      <c r="F25" s="11"/>
      <c r="G25" s="11"/>
      <c r="H25" s="11"/>
      <c r="I25" s="11"/>
      <c r="J25" s="12" t="s">
        <v>531</v>
      </c>
    </row>
    <row r="26" spans="2:10" x14ac:dyDescent="0.3">
      <c r="B26" s="10" t="s">
        <v>1154</v>
      </c>
      <c r="C26" s="10" t="s">
        <v>1942</v>
      </c>
      <c r="D26" s="11"/>
      <c r="E26" s="11"/>
      <c r="F26" s="11"/>
      <c r="G26" s="11"/>
      <c r="H26" s="11"/>
      <c r="I26" s="11"/>
      <c r="J26" s="12" t="s">
        <v>531</v>
      </c>
    </row>
    <row r="27" spans="2:10" x14ac:dyDescent="0.3">
      <c r="B27" s="10" t="s">
        <v>1155</v>
      </c>
      <c r="C27" s="10" t="s">
        <v>1943</v>
      </c>
      <c r="D27" s="11"/>
      <c r="E27" s="11"/>
      <c r="F27" s="11"/>
      <c r="G27" s="11"/>
      <c r="H27" s="11"/>
      <c r="I27" s="11"/>
      <c r="J27" s="12" t="s">
        <v>531</v>
      </c>
    </row>
    <row r="28" spans="2:10" x14ac:dyDescent="0.3">
      <c r="B28" s="10" t="s">
        <v>1156</v>
      </c>
      <c r="C28" s="10" t="s">
        <v>1944</v>
      </c>
      <c r="D28" s="11"/>
      <c r="E28" s="11"/>
      <c r="F28" s="11"/>
      <c r="G28" s="11"/>
      <c r="H28" s="11"/>
      <c r="I28" s="11"/>
      <c r="J28" s="12" t="s">
        <v>531</v>
      </c>
    </row>
    <row r="29" spans="2:10" x14ac:dyDescent="0.3">
      <c r="B29" s="10" t="s">
        <v>1157</v>
      </c>
      <c r="C29" s="10" t="s">
        <v>1945</v>
      </c>
      <c r="D29" s="11"/>
      <c r="E29" s="11"/>
      <c r="F29" s="11"/>
      <c r="G29" s="11"/>
      <c r="H29" s="11"/>
      <c r="I29" s="11"/>
      <c r="J29" s="12" t="s">
        <v>531</v>
      </c>
    </row>
    <row r="30" spans="2:10" x14ac:dyDescent="0.3">
      <c r="B30" s="10" t="s">
        <v>1158</v>
      </c>
      <c r="C30" s="10" t="s">
        <v>1946</v>
      </c>
      <c r="D30" s="11"/>
      <c r="E30" s="11"/>
      <c r="F30" s="11"/>
      <c r="G30" s="11"/>
      <c r="H30" s="11"/>
      <c r="I30" s="11"/>
      <c r="J30" s="12" t="s">
        <v>531</v>
      </c>
    </row>
    <row r="31" spans="2:10" x14ac:dyDescent="0.3">
      <c r="B31" s="10" t="s">
        <v>1159</v>
      </c>
      <c r="C31" s="10" t="s">
        <v>1947</v>
      </c>
      <c r="D31" s="11"/>
      <c r="E31" s="11"/>
      <c r="F31" s="11"/>
      <c r="G31" s="11"/>
      <c r="H31" s="11"/>
      <c r="I31" s="11"/>
      <c r="J31" s="12" t="s">
        <v>531</v>
      </c>
    </row>
    <row r="32" spans="2:10" x14ac:dyDescent="0.3">
      <c r="B32" s="10" t="s">
        <v>1160</v>
      </c>
      <c r="C32" s="10" t="s">
        <v>1948</v>
      </c>
      <c r="D32" s="11"/>
      <c r="E32" s="11"/>
      <c r="F32" s="11"/>
      <c r="G32" s="11"/>
      <c r="H32" s="11"/>
      <c r="I32" s="11"/>
      <c r="J32" s="12" t="s">
        <v>531</v>
      </c>
    </row>
    <row r="33" spans="2:10" x14ac:dyDescent="0.3">
      <c r="B33" s="10" t="s">
        <v>1161</v>
      </c>
      <c r="C33" s="10" t="s">
        <v>1949</v>
      </c>
      <c r="D33" s="11"/>
      <c r="E33" s="11"/>
      <c r="F33" s="11"/>
      <c r="G33" s="11"/>
      <c r="H33" s="11"/>
      <c r="I33" s="11"/>
      <c r="J33" s="12" t="s">
        <v>531</v>
      </c>
    </row>
    <row r="34" spans="2:10" x14ac:dyDescent="0.3">
      <c r="B34" s="10" t="s">
        <v>1162</v>
      </c>
      <c r="C34" s="10" t="s">
        <v>1950</v>
      </c>
      <c r="D34" s="11"/>
      <c r="E34" s="11"/>
      <c r="F34" s="11"/>
      <c r="G34" s="11"/>
      <c r="H34" s="11"/>
      <c r="I34" s="11"/>
      <c r="J34" s="12" t="s">
        <v>531</v>
      </c>
    </row>
    <row r="35" spans="2:10" x14ac:dyDescent="0.3">
      <c r="B35" s="10" t="s">
        <v>1163</v>
      </c>
      <c r="C35" s="10" t="s">
        <v>1951</v>
      </c>
      <c r="D35" s="11"/>
      <c r="E35" s="11"/>
      <c r="F35" s="11"/>
      <c r="G35" s="11"/>
      <c r="H35" s="11"/>
      <c r="I35" s="11"/>
      <c r="J35" s="12" t="s">
        <v>531</v>
      </c>
    </row>
    <row r="36" spans="2:10" x14ac:dyDescent="0.3">
      <c r="B36" s="10" t="s">
        <v>1164</v>
      </c>
      <c r="C36" s="10" t="s">
        <v>1952</v>
      </c>
      <c r="D36" s="11"/>
      <c r="E36" s="11"/>
      <c r="F36" s="11"/>
      <c r="G36" s="11"/>
      <c r="H36" s="11"/>
      <c r="I36" s="11"/>
      <c r="J36" s="12" t="s">
        <v>531</v>
      </c>
    </row>
    <row r="37" spans="2:10" x14ac:dyDescent="0.3">
      <c r="B37" s="10" t="s">
        <v>1165</v>
      </c>
      <c r="C37" s="10" t="s">
        <v>1953</v>
      </c>
      <c r="D37" s="11"/>
      <c r="E37" s="11"/>
      <c r="F37" s="11"/>
      <c r="G37" s="11"/>
      <c r="H37" s="11"/>
      <c r="I37" s="11"/>
      <c r="J37" s="12" t="s">
        <v>531</v>
      </c>
    </row>
    <row r="38" spans="2:10" x14ac:dyDescent="0.3">
      <c r="B38" s="10" t="s">
        <v>1166</v>
      </c>
      <c r="C38" s="10" t="s">
        <v>1954</v>
      </c>
      <c r="D38" s="11"/>
      <c r="E38" s="11"/>
      <c r="F38" s="11"/>
      <c r="G38" s="11"/>
      <c r="H38" s="11"/>
      <c r="I38" s="11"/>
      <c r="J38" s="12" t="s">
        <v>531</v>
      </c>
    </row>
    <row r="39" spans="2:10" x14ac:dyDescent="0.3">
      <c r="B39" s="10" t="s">
        <v>1167</v>
      </c>
      <c r="C39" s="10" t="s">
        <v>1955</v>
      </c>
      <c r="D39" s="11"/>
      <c r="E39" s="11"/>
      <c r="F39" s="11"/>
      <c r="G39" s="11"/>
      <c r="H39" s="11"/>
      <c r="I39" s="11"/>
      <c r="J39" s="12" t="s">
        <v>531</v>
      </c>
    </row>
    <row r="40" spans="2:10" x14ac:dyDescent="0.3">
      <c r="B40" s="10" t="s">
        <v>1168</v>
      </c>
      <c r="C40" s="10" t="s">
        <v>1956</v>
      </c>
      <c r="D40" s="11"/>
      <c r="E40" s="11"/>
      <c r="F40" s="11"/>
      <c r="G40" s="11"/>
      <c r="H40" s="11"/>
      <c r="I40" s="11"/>
      <c r="J40" s="12" t="s">
        <v>531</v>
      </c>
    </row>
    <row r="41" spans="2:10" x14ac:dyDescent="0.3">
      <c r="B41" s="10" t="s">
        <v>1169</v>
      </c>
      <c r="C41" s="10" t="s">
        <v>1957</v>
      </c>
      <c r="D41" s="11"/>
      <c r="E41" s="11"/>
      <c r="F41" s="11"/>
      <c r="G41" s="11"/>
      <c r="H41" s="11"/>
      <c r="I41" s="11"/>
      <c r="J41" s="12" t="s">
        <v>531</v>
      </c>
    </row>
    <row r="42" spans="2:10" x14ac:dyDescent="0.3">
      <c r="B42" s="10" t="s">
        <v>1170</v>
      </c>
      <c r="C42" s="10" t="s">
        <v>1958</v>
      </c>
      <c r="D42" s="11"/>
      <c r="E42" s="11"/>
      <c r="F42" s="11"/>
      <c r="G42" s="11"/>
      <c r="H42" s="11"/>
      <c r="I42" s="11"/>
      <c r="J42" s="12" t="s">
        <v>531</v>
      </c>
    </row>
    <row r="43" spans="2:10" x14ac:dyDescent="0.3">
      <c r="B43" s="10" t="s">
        <v>1171</v>
      </c>
      <c r="C43" s="10" t="s">
        <v>1959</v>
      </c>
      <c r="D43" s="11"/>
      <c r="E43" s="11"/>
      <c r="F43" s="11"/>
      <c r="G43" s="11"/>
      <c r="H43" s="11"/>
      <c r="I43" s="11"/>
      <c r="J43" s="12" t="s">
        <v>531</v>
      </c>
    </row>
    <row r="44" spans="2:10" x14ac:dyDescent="0.3">
      <c r="B44" s="10" t="s">
        <v>1172</v>
      </c>
      <c r="C44" s="10" t="s">
        <v>1960</v>
      </c>
      <c r="D44" s="11"/>
      <c r="E44" s="11"/>
      <c r="F44" s="11"/>
      <c r="G44" s="11"/>
      <c r="H44" s="11"/>
      <c r="I44" s="11"/>
      <c r="J44" s="12" t="s">
        <v>531</v>
      </c>
    </row>
    <row r="45" spans="2:10" x14ac:dyDescent="0.3">
      <c r="B45" s="10" t="s">
        <v>1173</v>
      </c>
      <c r="C45" s="10" t="s">
        <v>1961</v>
      </c>
      <c r="D45" s="11"/>
      <c r="E45" s="11"/>
      <c r="F45" s="11"/>
      <c r="G45" s="11"/>
      <c r="H45" s="11"/>
      <c r="I45" s="11"/>
      <c r="J45" s="12" t="s">
        <v>1962</v>
      </c>
    </row>
    <row r="46" spans="2:10" x14ac:dyDescent="0.3">
      <c r="B46" s="10" t="s">
        <v>1174</v>
      </c>
      <c r="C46" s="10" t="s">
        <v>1963</v>
      </c>
      <c r="D46" s="11"/>
      <c r="E46" s="11"/>
      <c r="F46" s="11"/>
      <c r="G46" s="11"/>
      <c r="H46" s="11"/>
      <c r="I46" s="11"/>
      <c r="J46" s="12" t="s">
        <v>1962</v>
      </c>
    </row>
    <row r="47" spans="2:10" x14ac:dyDescent="0.3">
      <c r="B47" s="10" t="s">
        <v>1175</v>
      </c>
      <c r="C47" s="10" t="s">
        <v>1964</v>
      </c>
      <c r="D47" s="11"/>
      <c r="E47" s="11"/>
      <c r="F47" s="11"/>
      <c r="G47" s="11"/>
      <c r="H47" s="11"/>
      <c r="I47" s="11"/>
      <c r="J47" s="12" t="s">
        <v>1962</v>
      </c>
    </row>
    <row r="48" spans="2:10" x14ac:dyDescent="0.3">
      <c r="B48" s="10" t="s">
        <v>1176</v>
      </c>
      <c r="C48" s="10" t="s">
        <v>1965</v>
      </c>
      <c r="D48" s="11"/>
      <c r="E48" s="11"/>
      <c r="F48" s="11"/>
      <c r="G48" s="11"/>
      <c r="H48" s="11"/>
      <c r="I48" s="11"/>
      <c r="J48" s="12" t="s">
        <v>1962</v>
      </c>
    </row>
    <row r="49" spans="2:10" x14ac:dyDescent="0.3">
      <c r="B49" s="10" t="s">
        <v>1177</v>
      </c>
      <c r="C49" s="10" t="s">
        <v>1966</v>
      </c>
      <c r="D49" s="11"/>
      <c r="E49" s="11"/>
      <c r="F49" s="11"/>
      <c r="G49" s="11"/>
      <c r="H49" s="11"/>
      <c r="I49" s="11"/>
      <c r="J49" s="12" t="s">
        <v>1962</v>
      </c>
    </row>
    <row r="50" spans="2:10" x14ac:dyDescent="0.3">
      <c r="B50" s="10" t="s">
        <v>1178</v>
      </c>
      <c r="C50" s="10" t="s">
        <v>1967</v>
      </c>
      <c r="D50" s="11"/>
      <c r="E50" s="11"/>
      <c r="F50" s="11"/>
      <c r="G50" s="11"/>
      <c r="H50" s="11"/>
      <c r="I50" s="11"/>
      <c r="J50" s="12" t="s">
        <v>1962</v>
      </c>
    </row>
    <row r="51" spans="2:10" x14ac:dyDescent="0.3">
      <c r="B51" s="10" t="s">
        <v>1179</v>
      </c>
      <c r="C51" s="10" t="s">
        <v>1968</v>
      </c>
      <c r="D51" s="11"/>
      <c r="E51" s="11"/>
      <c r="F51" s="11"/>
      <c r="G51" s="11"/>
      <c r="H51" s="11"/>
      <c r="I51" s="11"/>
      <c r="J51" s="12" t="s">
        <v>1962</v>
      </c>
    </row>
    <row r="52" spans="2:10" x14ac:dyDescent="0.3">
      <c r="B52" s="10" t="s">
        <v>1180</v>
      </c>
      <c r="C52" s="10" t="s">
        <v>1969</v>
      </c>
      <c r="D52" s="11"/>
      <c r="E52" s="11"/>
      <c r="F52" s="11"/>
      <c r="G52" s="11"/>
      <c r="H52" s="11"/>
      <c r="I52" s="11"/>
      <c r="J52" s="12" t="s">
        <v>1962</v>
      </c>
    </row>
    <row r="53" spans="2:10" x14ac:dyDescent="0.3">
      <c r="B53" s="10" t="s">
        <v>1181</v>
      </c>
      <c r="C53" s="10" t="s">
        <v>1970</v>
      </c>
      <c r="D53" s="11"/>
      <c r="E53" s="11"/>
      <c r="F53" s="11"/>
      <c r="G53" s="11"/>
      <c r="H53" s="11"/>
      <c r="I53" s="11"/>
      <c r="J53" s="12" t="s">
        <v>1962</v>
      </c>
    </row>
    <row r="54" spans="2:10" x14ac:dyDescent="0.3">
      <c r="B54" s="10" t="s">
        <v>1182</v>
      </c>
      <c r="C54" s="10" t="s">
        <v>1971</v>
      </c>
      <c r="D54" s="11"/>
      <c r="E54" s="11"/>
      <c r="F54" s="11"/>
      <c r="G54" s="11"/>
      <c r="H54" s="11"/>
      <c r="I54" s="11"/>
      <c r="J54" s="12" t="s">
        <v>1962</v>
      </c>
    </row>
    <row r="55" spans="2:10" x14ac:dyDescent="0.3">
      <c r="B55" s="10" t="s">
        <v>1183</v>
      </c>
      <c r="C55" s="10" t="s">
        <v>1972</v>
      </c>
      <c r="D55" s="11"/>
      <c r="E55" s="11"/>
      <c r="F55" s="11"/>
      <c r="G55" s="11"/>
      <c r="H55" s="11"/>
      <c r="I55" s="11"/>
      <c r="J55" s="12" t="s">
        <v>1973</v>
      </c>
    </row>
    <row r="56" spans="2:10" x14ac:dyDescent="0.3">
      <c r="B56" s="10" t="s">
        <v>1184</v>
      </c>
      <c r="C56" s="10" t="s">
        <v>1974</v>
      </c>
      <c r="D56" s="11"/>
      <c r="E56" s="11"/>
      <c r="F56" s="11"/>
      <c r="G56" s="11"/>
      <c r="H56" s="11"/>
      <c r="I56" s="11"/>
      <c r="J56" s="12" t="s">
        <v>1973</v>
      </c>
    </row>
    <row r="57" spans="2:10" x14ac:dyDescent="0.3">
      <c r="B57" s="10" t="s">
        <v>1185</v>
      </c>
      <c r="C57" s="10" t="s">
        <v>1975</v>
      </c>
      <c r="D57" s="11"/>
      <c r="E57" s="11"/>
      <c r="F57" s="11"/>
      <c r="G57" s="11"/>
      <c r="H57" s="11"/>
      <c r="I57" s="11"/>
      <c r="J57" s="12" t="s">
        <v>1973</v>
      </c>
    </row>
    <row r="58" spans="2:10" x14ac:dyDescent="0.3">
      <c r="B58" s="10" t="s">
        <v>1186</v>
      </c>
      <c r="C58" s="10" t="s">
        <v>1976</v>
      </c>
      <c r="D58" s="11"/>
      <c r="E58" s="11"/>
      <c r="F58" s="11"/>
      <c r="G58" s="11"/>
      <c r="H58" s="11"/>
      <c r="I58" s="11"/>
      <c r="J58" s="12" t="s">
        <v>1973</v>
      </c>
    </row>
    <row r="59" spans="2:10" x14ac:dyDescent="0.3">
      <c r="B59" s="10" t="s">
        <v>1187</v>
      </c>
      <c r="C59" s="10" t="s">
        <v>1977</v>
      </c>
      <c r="D59" s="11"/>
      <c r="E59" s="11"/>
      <c r="F59" s="11"/>
      <c r="G59" s="11"/>
      <c r="H59" s="11"/>
      <c r="I59" s="11"/>
      <c r="J59" s="12" t="s">
        <v>1973</v>
      </c>
    </row>
    <row r="60" spans="2:10" x14ac:dyDescent="0.3">
      <c r="B60" s="10" t="s">
        <v>1188</v>
      </c>
      <c r="C60" s="10" t="s">
        <v>1978</v>
      </c>
      <c r="D60" s="11"/>
      <c r="E60" s="11"/>
      <c r="F60" s="11"/>
      <c r="G60" s="11"/>
      <c r="H60" s="11"/>
      <c r="I60" s="11"/>
      <c r="J60" s="12" t="s">
        <v>1973</v>
      </c>
    </row>
    <row r="61" spans="2:10" x14ac:dyDescent="0.3">
      <c r="B61" s="10" t="s">
        <v>1189</v>
      </c>
      <c r="C61" s="10" t="s">
        <v>1979</v>
      </c>
      <c r="D61" s="11"/>
      <c r="E61" s="11"/>
      <c r="F61" s="11"/>
      <c r="G61" s="11"/>
      <c r="H61" s="11"/>
      <c r="I61" s="11"/>
      <c r="J61" s="12" t="s">
        <v>1973</v>
      </c>
    </row>
    <row r="62" spans="2:10" x14ac:dyDescent="0.3">
      <c r="B62" s="10" t="s">
        <v>1190</v>
      </c>
      <c r="C62" s="10" t="s">
        <v>1980</v>
      </c>
      <c r="D62" s="11"/>
      <c r="E62" s="11"/>
      <c r="F62" s="11"/>
      <c r="G62" s="11"/>
      <c r="H62" s="11"/>
      <c r="I62" s="11"/>
      <c r="J62" s="12" t="s">
        <v>1973</v>
      </c>
    </row>
    <row r="63" spans="2:10" x14ac:dyDescent="0.3">
      <c r="B63" s="10" t="s">
        <v>1191</v>
      </c>
      <c r="C63" s="10" t="s">
        <v>1981</v>
      </c>
      <c r="D63" s="11"/>
      <c r="E63" s="11"/>
      <c r="F63" s="11"/>
      <c r="G63" s="11"/>
      <c r="H63" s="11"/>
      <c r="I63" s="11"/>
      <c r="J63" s="12" t="s">
        <v>1973</v>
      </c>
    </row>
    <row r="64" spans="2:10" x14ac:dyDescent="0.3">
      <c r="B64" s="10" t="s">
        <v>1192</v>
      </c>
      <c r="C64" s="10" t="s">
        <v>1982</v>
      </c>
      <c r="D64" s="11"/>
      <c r="E64" s="11"/>
      <c r="F64" s="11"/>
      <c r="G64" s="11"/>
      <c r="H64" s="11"/>
      <c r="I64" s="11"/>
      <c r="J64" s="12" t="s">
        <v>1973</v>
      </c>
    </row>
    <row r="65" spans="2:10" x14ac:dyDescent="0.3">
      <c r="B65" s="10" t="s">
        <v>1193</v>
      </c>
      <c r="C65" s="10" t="s">
        <v>1983</v>
      </c>
      <c r="D65" s="11"/>
      <c r="E65" s="11"/>
      <c r="F65" s="11"/>
      <c r="G65" s="11"/>
      <c r="H65" s="11"/>
      <c r="I65" s="11"/>
      <c r="J65" s="12" t="s">
        <v>1973</v>
      </c>
    </row>
    <row r="66" spans="2:10" x14ac:dyDescent="0.3">
      <c r="B66" s="10" t="s">
        <v>1194</v>
      </c>
      <c r="C66" s="10" t="s">
        <v>1984</v>
      </c>
      <c r="D66" s="11"/>
      <c r="E66" s="11"/>
      <c r="F66" s="11"/>
      <c r="G66" s="11"/>
      <c r="H66" s="11"/>
      <c r="I66" s="11"/>
      <c r="J66" s="12" t="s">
        <v>1973</v>
      </c>
    </row>
    <row r="67" spans="2:10" x14ac:dyDescent="0.3">
      <c r="B67" s="10" t="s">
        <v>1195</v>
      </c>
      <c r="C67" s="10" t="s">
        <v>1985</v>
      </c>
      <c r="D67" s="11"/>
      <c r="E67" s="11"/>
      <c r="F67" s="11"/>
      <c r="G67" s="11"/>
      <c r="H67" s="11"/>
      <c r="I67" s="11"/>
      <c r="J67" s="12" t="s">
        <v>1986</v>
      </c>
    </row>
    <row r="68" spans="2:10" x14ac:dyDescent="0.3">
      <c r="B68" s="10" t="s">
        <v>1196</v>
      </c>
      <c r="C68" s="10" t="s">
        <v>1987</v>
      </c>
      <c r="D68" s="11"/>
      <c r="E68" s="11"/>
      <c r="F68" s="11"/>
      <c r="G68" s="11"/>
      <c r="H68" s="11"/>
      <c r="I68" s="11"/>
      <c r="J68" s="12" t="s">
        <v>1986</v>
      </c>
    </row>
    <row r="69" spans="2:10" x14ac:dyDescent="0.3">
      <c r="B69" s="10" t="s">
        <v>1197</v>
      </c>
      <c r="C69" s="10" t="s">
        <v>1988</v>
      </c>
      <c r="D69" s="11"/>
      <c r="E69" s="11"/>
      <c r="F69" s="11"/>
      <c r="G69" s="11"/>
      <c r="H69" s="11"/>
      <c r="I69" s="11"/>
      <c r="J69" s="12" t="s">
        <v>1986</v>
      </c>
    </row>
    <row r="70" spans="2:10" x14ac:dyDescent="0.3">
      <c r="B70" s="10" t="s">
        <v>1198</v>
      </c>
      <c r="C70" s="10" t="s">
        <v>1989</v>
      </c>
      <c r="D70" s="11"/>
      <c r="E70" s="11"/>
      <c r="F70" s="11"/>
      <c r="G70" s="11"/>
      <c r="H70" s="11"/>
      <c r="I70" s="11"/>
      <c r="J70" s="12" t="s">
        <v>553</v>
      </c>
    </row>
    <row r="71" spans="2:10" x14ac:dyDescent="0.3">
      <c r="B71" s="10" t="s">
        <v>1199</v>
      </c>
      <c r="C71" s="10" t="s">
        <v>1990</v>
      </c>
      <c r="D71" s="11"/>
      <c r="E71" s="11"/>
      <c r="F71" s="11"/>
      <c r="G71" s="11"/>
      <c r="H71" s="11"/>
      <c r="I71" s="11"/>
      <c r="J71" s="12" t="s">
        <v>553</v>
      </c>
    </row>
    <row r="72" spans="2:10" x14ac:dyDescent="0.3">
      <c r="B72" s="10" t="s">
        <v>1200</v>
      </c>
      <c r="C72" s="10" t="s">
        <v>1991</v>
      </c>
      <c r="D72" s="11"/>
      <c r="E72" s="11"/>
      <c r="F72" s="11"/>
      <c r="G72" s="11"/>
      <c r="H72" s="11"/>
      <c r="I72" s="11"/>
      <c r="J72" s="12" t="s">
        <v>553</v>
      </c>
    </row>
    <row r="73" spans="2:10" x14ac:dyDescent="0.3">
      <c r="B73" s="10" t="s">
        <v>1201</v>
      </c>
      <c r="C73" s="10" t="s">
        <v>1992</v>
      </c>
      <c r="D73" s="11"/>
      <c r="E73" s="11"/>
      <c r="F73" s="11"/>
      <c r="G73" s="11"/>
      <c r="H73" s="11"/>
      <c r="I73" s="11"/>
      <c r="J73" s="12" t="s">
        <v>553</v>
      </c>
    </row>
    <row r="74" spans="2:10" x14ac:dyDescent="0.3">
      <c r="B74" s="10" t="s">
        <v>1202</v>
      </c>
      <c r="C74" s="10" t="s">
        <v>1993</v>
      </c>
      <c r="D74" s="11"/>
      <c r="E74" s="11"/>
      <c r="F74" s="11"/>
      <c r="G74" s="11"/>
      <c r="H74" s="11"/>
      <c r="I74" s="11"/>
      <c r="J74" s="12" t="s">
        <v>1994</v>
      </c>
    </row>
    <row r="75" spans="2:10" x14ac:dyDescent="0.3">
      <c r="B75" s="10" t="s">
        <v>1203</v>
      </c>
      <c r="C75" s="10" t="s">
        <v>1995</v>
      </c>
      <c r="D75" s="11"/>
      <c r="E75" s="11"/>
      <c r="F75" s="11"/>
      <c r="G75" s="11"/>
      <c r="H75" s="11"/>
      <c r="I75" s="11"/>
      <c r="J75" s="12" t="s">
        <v>1994</v>
      </c>
    </row>
    <row r="76" spans="2:10" x14ac:dyDescent="0.3">
      <c r="B76" s="10" t="s">
        <v>1204</v>
      </c>
      <c r="C76" s="10" t="s">
        <v>1996</v>
      </c>
      <c r="D76" s="11"/>
      <c r="E76" s="11"/>
      <c r="F76" s="11"/>
      <c r="G76" s="11"/>
      <c r="H76" s="11"/>
      <c r="I76" s="11"/>
      <c r="J76" s="12" t="s">
        <v>1994</v>
      </c>
    </row>
    <row r="77" spans="2:10" x14ac:dyDescent="0.3">
      <c r="B77" s="10" t="s">
        <v>1205</v>
      </c>
      <c r="C77" s="10" t="s">
        <v>1997</v>
      </c>
      <c r="D77" s="11"/>
      <c r="E77" s="11"/>
      <c r="F77" s="11"/>
      <c r="G77" s="11"/>
      <c r="H77" s="11"/>
      <c r="I77" s="11"/>
      <c r="J77" s="12" t="s">
        <v>1994</v>
      </c>
    </row>
    <row r="78" spans="2:10" x14ac:dyDescent="0.3">
      <c r="B78" s="10" t="s">
        <v>1206</v>
      </c>
      <c r="C78" s="10" t="s">
        <v>1998</v>
      </c>
      <c r="D78" s="11"/>
      <c r="E78" s="11"/>
      <c r="F78" s="11"/>
      <c r="G78" s="11"/>
      <c r="H78" s="11"/>
      <c r="I78" s="11"/>
      <c r="J78" s="12" t="s">
        <v>1994</v>
      </c>
    </row>
    <row r="79" spans="2:10" x14ac:dyDescent="0.3">
      <c r="B79" s="10" t="s">
        <v>1207</v>
      </c>
      <c r="C79" s="10" t="s">
        <v>1999</v>
      </c>
      <c r="D79" s="11"/>
      <c r="E79" s="11"/>
      <c r="F79" s="11"/>
      <c r="G79" s="11"/>
      <c r="H79" s="11"/>
      <c r="I79" s="11"/>
      <c r="J79" s="12" t="s">
        <v>1994</v>
      </c>
    </row>
    <row r="80" spans="2:10" x14ac:dyDescent="0.3">
      <c r="B80" s="10" t="s">
        <v>1208</v>
      </c>
      <c r="C80" s="10" t="s">
        <v>2000</v>
      </c>
      <c r="D80" s="11"/>
      <c r="E80" s="11"/>
      <c r="F80" s="11"/>
      <c r="G80" s="11"/>
      <c r="H80" s="11"/>
      <c r="I80" s="11"/>
      <c r="J80" s="12" t="s">
        <v>1994</v>
      </c>
    </row>
    <row r="81" spans="2:10" x14ac:dyDescent="0.3">
      <c r="B81" s="10" t="s">
        <v>1209</v>
      </c>
      <c r="C81" s="10" t="s">
        <v>2001</v>
      </c>
      <c r="D81" s="11"/>
      <c r="E81" s="11"/>
      <c r="F81" s="11"/>
      <c r="G81" s="11"/>
      <c r="H81" s="11"/>
      <c r="I81" s="11"/>
      <c r="J81" s="12" t="s">
        <v>1994</v>
      </c>
    </row>
    <row r="82" spans="2:10" x14ac:dyDescent="0.3">
      <c r="B82" s="10" t="s">
        <v>1210</v>
      </c>
      <c r="C82" s="10" t="s">
        <v>2002</v>
      </c>
      <c r="D82" s="11"/>
      <c r="E82" s="11"/>
      <c r="F82" s="11"/>
      <c r="G82" s="11"/>
      <c r="H82" s="11"/>
      <c r="I82" s="11"/>
      <c r="J82" s="12" t="s">
        <v>1994</v>
      </c>
    </row>
    <row r="83" spans="2:10" x14ac:dyDescent="0.3">
      <c r="B83" s="10" t="s">
        <v>1211</v>
      </c>
      <c r="C83" s="10" t="s">
        <v>2003</v>
      </c>
      <c r="D83" s="11"/>
      <c r="E83" s="11"/>
      <c r="F83" s="11"/>
      <c r="G83" s="11"/>
      <c r="H83" s="11"/>
      <c r="I83" s="11"/>
      <c r="J83" s="12" t="s">
        <v>1994</v>
      </c>
    </row>
    <row r="84" spans="2:10" x14ac:dyDescent="0.3">
      <c r="B84" s="10" t="s">
        <v>1212</v>
      </c>
      <c r="C84" s="10" t="s">
        <v>2004</v>
      </c>
      <c r="D84" s="11"/>
      <c r="E84" s="11"/>
      <c r="F84" s="11"/>
      <c r="G84" s="11"/>
      <c r="H84" s="11"/>
      <c r="I84" s="11"/>
      <c r="J84" s="12" t="s">
        <v>1994</v>
      </c>
    </row>
    <row r="85" spans="2:10" x14ac:dyDescent="0.3">
      <c r="B85" s="10" t="s">
        <v>1213</v>
      </c>
      <c r="C85" s="10" t="s">
        <v>2005</v>
      </c>
      <c r="D85" s="11"/>
      <c r="E85" s="11"/>
      <c r="F85" s="11"/>
      <c r="G85" s="11"/>
      <c r="H85" s="11"/>
      <c r="I85" s="11"/>
      <c r="J85" s="12" t="s">
        <v>1994</v>
      </c>
    </row>
    <row r="86" spans="2:10" x14ac:dyDescent="0.3">
      <c r="B86" s="10" t="s">
        <v>1214</v>
      </c>
      <c r="C86" s="10" t="s">
        <v>2006</v>
      </c>
      <c r="D86" s="11"/>
      <c r="E86" s="11"/>
      <c r="F86" s="11"/>
      <c r="G86" s="11"/>
      <c r="H86" s="11"/>
      <c r="I86" s="11"/>
      <c r="J86" s="12" t="s">
        <v>1994</v>
      </c>
    </row>
    <row r="87" spans="2:10" x14ac:dyDescent="0.3">
      <c r="B87" s="10" t="s">
        <v>1215</v>
      </c>
      <c r="C87" s="10" t="s">
        <v>2007</v>
      </c>
      <c r="D87" s="11"/>
      <c r="E87" s="11"/>
      <c r="F87" s="11"/>
      <c r="G87" s="11"/>
      <c r="H87" s="11"/>
      <c r="I87" s="11"/>
      <c r="J87" s="12" t="s">
        <v>1994</v>
      </c>
    </row>
    <row r="88" spans="2:10" x14ac:dyDescent="0.3">
      <c r="B88" s="10" t="s">
        <v>1216</v>
      </c>
      <c r="C88" s="10" t="s">
        <v>2008</v>
      </c>
      <c r="D88" s="11"/>
      <c r="E88" s="11"/>
      <c r="F88" s="11"/>
      <c r="G88" s="11"/>
      <c r="H88" s="11"/>
      <c r="I88" s="11"/>
      <c r="J88" s="12" t="s">
        <v>1994</v>
      </c>
    </row>
    <row r="89" spans="2:10" x14ac:dyDescent="0.3">
      <c r="B89" s="10" t="s">
        <v>1217</v>
      </c>
      <c r="C89" s="10" t="s">
        <v>2009</v>
      </c>
      <c r="D89" s="11"/>
      <c r="E89" s="11"/>
      <c r="F89" s="11"/>
      <c r="G89" s="11"/>
      <c r="H89" s="11"/>
      <c r="I89" s="11"/>
      <c r="J89" s="12" t="s">
        <v>1994</v>
      </c>
    </row>
    <row r="90" spans="2:10" x14ac:dyDescent="0.3">
      <c r="B90" s="10" t="s">
        <v>1218</v>
      </c>
      <c r="C90" s="10" t="s">
        <v>2010</v>
      </c>
      <c r="D90" s="11"/>
      <c r="E90" s="11"/>
      <c r="F90" s="11"/>
      <c r="G90" s="11"/>
      <c r="H90" s="11"/>
      <c r="I90" s="11"/>
      <c r="J90" s="12" t="s">
        <v>1994</v>
      </c>
    </row>
    <row r="91" spans="2:10" x14ac:dyDescent="0.3">
      <c r="B91" s="10" t="s">
        <v>1219</v>
      </c>
      <c r="C91" s="10" t="s">
        <v>2011</v>
      </c>
      <c r="D91" s="11"/>
      <c r="E91" s="11"/>
      <c r="F91" s="11"/>
      <c r="G91" s="11"/>
      <c r="H91" s="11"/>
      <c r="I91" s="11"/>
      <c r="J91" s="12" t="s">
        <v>1994</v>
      </c>
    </row>
    <row r="92" spans="2:10" x14ac:dyDescent="0.3">
      <c r="B92" s="10" t="s">
        <v>1220</v>
      </c>
      <c r="C92" s="10" t="s">
        <v>2012</v>
      </c>
      <c r="D92" s="11"/>
      <c r="E92" s="11"/>
      <c r="F92" s="11"/>
      <c r="G92" s="11"/>
      <c r="H92" s="11"/>
      <c r="I92" s="11"/>
      <c r="J92" s="12" t="s">
        <v>1994</v>
      </c>
    </row>
    <row r="93" spans="2:10" x14ac:dyDescent="0.3">
      <c r="B93" s="10" t="s">
        <v>1221</v>
      </c>
      <c r="C93" s="10" t="s">
        <v>2013</v>
      </c>
      <c r="D93" s="11"/>
      <c r="E93" s="11"/>
      <c r="F93" s="11"/>
      <c r="G93" s="11"/>
      <c r="H93" s="11"/>
      <c r="I93" s="11"/>
      <c r="J93" s="12" t="s">
        <v>1994</v>
      </c>
    </row>
    <row r="94" spans="2:10" x14ac:dyDescent="0.3">
      <c r="B94" s="10" t="s">
        <v>1222</v>
      </c>
      <c r="C94" s="10" t="s">
        <v>2014</v>
      </c>
      <c r="D94" s="11"/>
      <c r="E94" s="11"/>
      <c r="F94" s="11"/>
      <c r="G94" s="11"/>
      <c r="H94" s="11"/>
      <c r="I94" s="11"/>
      <c r="J94" s="12" t="s">
        <v>1994</v>
      </c>
    </row>
    <row r="95" spans="2:10" x14ac:dyDescent="0.3">
      <c r="B95" s="10" t="s">
        <v>1223</v>
      </c>
      <c r="C95" s="10" t="s">
        <v>2015</v>
      </c>
      <c r="D95" s="11"/>
      <c r="E95" s="11"/>
      <c r="F95" s="11"/>
      <c r="G95" s="11"/>
      <c r="H95" s="11"/>
      <c r="I95" s="11"/>
      <c r="J95" s="12" t="s">
        <v>1994</v>
      </c>
    </row>
    <row r="96" spans="2:10" x14ac:dyDescent="0.3">
      <c r="B96" s="10" t="s">
        <v>1224</v>
      </c>
      <c r="C96" s="10" t="s">
        <v>2016</v>
      </c>
      <c r="D96" s="11"/>
      <c r="E96" s="11"/>
      <c r="F96" s="11"/>
      <c r="G96" s="11"/>
      <c r="H96" s="11"/>
      <c r="I96" s="11"/>
      <c r="J96" s="12" t="s">
        <v>1994</v>
      </c>
    </row>
    <row r="97" spans="2:10" x14ac:dyDescent="0.3">
      <c r="B97" s="10" t="s">
        <v>1225</v>
      </c>
      <c r="C97" s="10" t="s">
        <v>2017</v>
      </c>
      <c r="D97" s="11"/>
      <c r="E97" s="11"/>
      <c r="F97" s="11"/>
      <c r="G97" s="11"/>
      <c r="H97" s="11"/>
      <c r="I97" s="11"/>
      <c r="J97" s="12" t="s">
        <v>1994</v>
      </c>
    </row>
    <row r="98" spans="2:10" x14ac:dyDescent="0.3">
      <c r="B98" s="10" t="s">
        <v>1226</v>
      </c>
      <c r="C98" s="10" t="s">
        <v>2018</v>
      </c>
      <c r="D98" s="11"/>
      <c r="E98" s="11"/>
      <c r="F98" s="11"/>
      <c r="G98" s="11"/>
      <c r="H98" s="11"/>
      <c r="I98" s="11"/>
      <c r="J98" s="12" t="s">
        <v>1994</v>
      </c>
    </row>
    <row r="99" spans="2:10" x14ac:dyDescent="0.3">
      <c r="B99" s="10" t="s">
        <v>1227</v>
      </c>
      <c r="C99" s="10" t="s">
        <v>2019</v>
      </c>
      <c r="D99" s="11"/>
      <c r="E99" s="11"/>
      <c r="F99" s="11"/>
      <c r="G99" s="11"/>
      <c r="H99" s="11"/>
      <c r="I99" s="11"/>
      <c r="J99" s="12" t="s">
        <v>1994</v>
      </c>
    </row>
    <row r="100" spans="2:10" x14ac:dyDescent="0.3">
      <c r="B100" s="10" t="s">
        <v>1228</v>
      </c>
      <c r="C100" s="10" t="s">
        <v>2020</v>
      </c>
      <c r="D100" s="11"/>
      <c r="E100" s="11"/>
      <c r="F100" s="11"/>
      <c r="G100" s="11"/>
      <c r="H100" s="11"/>
      <c r="I100" s="11"/>
      <c r="J100" s="12" t="s">
        <v>553</v>
      </c>
    </row>
    <row r="101" spans="2:10" x14ac:dyDescent="0.3">
      <c r="B101" s="10" t="s">
        <v>1229</v>
      </c>
      <c r="C101" s="10" t="s">
        <v>2021</v>
      </c>
      <c r="D101" s="11"/>
      <c r="E101" s="11"/>
      <c r="F101" s="11"/>
      <c r="G101" s="11"/>
      <c r="H101" s="11"/>
      <c r="I101" s="11"/>
      <c r="J101" s="12" t="s">
        <v>553</v>
      </c>
    </row>
    <row r="102" spans="2:10" x14ac:dyDescent="0.3">
      <c r="B102" s="10" t="s">
        <v>1230</v>
      </c>
      <c r="C102" s="10" t="s">
        <v>2022</v>
      </c>
      <c r="D102" s="11"/>
      <c r="E102" s="11"/>
      <c r="F102" s="11"/>
      <c r="G102" s="11"/>
      <c r="H102" s="11"/>
      <c r="I102" s="11"/>
      <c r="J102" s="12" t="s">
        <v>553</v>
      </c>
    </row>
    <row r="103" spans="2:10" x14ac:dyDescent="0.3">
      <c r="B103" s="10" t="s">
        <v>1231</v>
      </c>
      <c r="C103" s="10" t="s">
        <v>2023</v>
      </c>
      <c r="D103" s="11"/>
      <c r="E103" s="11"/>
      <c r="F103" s="11"/>
      <c r="G103" s="11"/>
      <c r="H103" s="11"/>
      <c r="I103" s="11"/>
      <c r="J103" s="12" t="s">
        <v>553</v>
      </c>
    </row>
    <row r="104" spans="2:10" x14ac:dyDescent="0.3">
      <c r="B104" s="10" t="s">
        <v>1232</v>
      </c>
      <c r="C104" s="10" t="s">
        <v>2024</v>
      </c>
      <c r="D104" s="11"/>
      <c r="E104" s="11"/>
      <c r="F104" s="11"/>
      <c r="G104" s="11"/>
      <c r="H104" s="11"/>
      <c r="I104" s="11"/>
      <c r="J104" s="12" t="s">
        <v>553</v>
      </c>
    </row>
    <row r="105" spans="2:10" x14ac:dyDescent="0.3">
      <c r="B105" s="10" t="s">
        <v>1233</v>
      </c>
      <c r="C105" s="10" t="s">
        <v>2025</v>
      </c>
      <c r="D105" s="11"/>
      <c r="E105" s="11"/>
      <c r="F105" s="11"/>
      <c r="G105" s="11"/>
      <c r="H105" s="11"/>
      <c r="I105" s="11"/>
      <c r="J105" s="12" t="s">
        <v>553</v>
      </c>
    </row>
    <row r="106" spans="2:10" x14ac:dyDescent="0.3">
      <c r="B106" s="10" t="s">
        <v>1234</v>
      </c>
      <c r="C106" s="10" t="s">
        <v>2026</v>
      </c>
      <c r="D106" s="11"/>
      <c r="E106" s="11"/>
      <c r="F106" s="11"/>
      <c r="G106" s="11"/>
      <c r="H106" s="11"/>
      <c r="I106" s="11"/>
      <c r="J106" s="12" t="s">
        <v>553</v>
      </c>
    </row>
    <row r="107" spans="2:10" x14ac:dyDescent="0.3">
      <c r="B107" s="10" t="s">
        <v>1235</v>
      </c>
      <c r="C107" s="10" t="s">
        <v>2027</v>
      </c>
      <c r="D107" s="11"/>
      <c r="E107" s="11"/>
      <c r="F107" s="11"/>
      <c r="G107" s="11"/>
      <c r="H107" s="11"/>
      <c r="I107" s="11"/>
      <c r="J107" s="12" t="s">
        <v>553</v>
      </c>
    </row>
    <row r="108" spans="2:10" x14ac:dyDescent="0.3">
      <c r="B108" s="10" t="s">
        <v>1236</v>
      </c>
      <c r="C108" s="10" t="s">
        <v>2028</v>
      </c>
      <c r="D108" s="11"/>
      <c r="E108" s="11"/>
      <c r="F108" s="11"/>
      <c r="G108" s="11"/>
      <c r="H108" s="11"/>
      <c r="I108" s="11"/>
      <c r="J108" s="12" t="s">
        <v>553</v>
      </c>
    </row>
    <row r="109" spans="2:10" x14ac:dyDescent="0.3">
      <c r="B109" s="10" t="s">
        <v>1237</v>
      </c>
      <c r="C109" s="10" t="s">
        <v>2029</v>
      </c>
      <c r="D109" s="11"/>
      <c r="E109" s="11"/>
      <c r="F109" s="11"/>
      <c r="G109" s="11"/>
      <c r="H109" s="11"/>
      <c r="I109" s="11"/>
      <c r="J109" s="12" t="s">
        <v>553</v>
      </c>
    </row>
    <row r="110" spans="2:10" x14ac:dyDescent="0.3">
      <c r="B110" s="10" t="s">
        <v>1238</v>
      </c>
      <c r="C110" s="10" t="s">
        <v>2030</v>
      </c>
      <c r="D110" s="11"/>
      <c r="E110" s="11"/>
      <c r="F110" s="11"/>
      <c r="G110" s="11"/>
      <c r="H110" s="11"/>
      <c r="I110" s="11"/>
      <c r="J110" s="12" t="s">
        <v>553</v>
      </c>
    </row>
    <row r="111" spans="2:10" x14ac:dyDescent="0.3">
      <c r="B111" s="10" t="s">
        <v>1239</v>
      </c>
      <c r="C111" s="10" t="s">
        <v>2031</v>
      </c>
      <c r="D111" s="11"/>
      <c r="E111" s="11"/>
      <c r="F111" s="11"/>
      <c r="G111" s="11"/>
      <c r="H111" s="11"/>
      <c r="I111" s="11"/>
      <c r="J111" s="12" t="s">
        <v>553</v>
      </c>
    </row>
    <row r="112" spans="2:10" x14ac:dyDescent="0.3">
      <c r="B112" s="10" t="s">
        <v>1240</v>
      </c>
      <c r="C112" s="10" t="s">
        <v>2032</v>
      </c>
      <c r="D112" s="11"/>
      <c r="E112" s="11"/>
      <c r="F112" s="11"/>
      <c r="G112" s="11"/>
      <c r="H112" s="11"/>
      <c r="I112" s="11"/>
      <c r="J112" s="12" t="s">
        <v>553</v>
      </c>
    </row>
    <row r="113" spans="2:10" x14ac:dyDescent="0.3">
      <c r="B113" s="10" t="s">
        <v>1241</v>
      </c>
      <c r="C113" s="10" t="s">
        <v>2033</v>
      </c>
      <c r="D113" s="11"/>
      <c r="E113" s="11"/>
      <c r="F113" s="11"/>
      <c r="G113" s="11"/>
      <c r="H113" s="11"/>
      <c r="I113" s="11"/>
      <c r="J113" s="12" t="s">
        <v>553</v>
      </c>
    </row>
    <row r="114" spans="2:10" x14ac:dyDescent="0.3">
      <c r="B114" s="10" t="s">
        <v>1242</v>
      </c>
      <c r="C114" s="10" t="s">
        <v>2034</v>
      </c>
      <c r="D114" s="11"/>
      <c r="E114" s="11"/>
      <c r="F114" s="11"/>
      <c r="G114" s="11"/>
      <c r="H114" s="11"/>
      <c r="I114" s="11"/>
      <c r="J114" s="12" t="s">
        <v>553</v>
      </c>
    </row>
    <row r="115" spans="2:10" x14ac:dyDescent="0.3">
      <c r="B115" s="10" t="s">
        <v>1243</v>
      </c>
      <c r="C115" s="10" t="s">
        <v>2035</v>
      </c>
      <c r="D115" s="11"/>
      <c r="E115" s="11"/>
      <c r="F115" s="11"/>
      <c r="G115" s="11"/>
      <c r="H115" s="11"/>
      <c r="I115" s="11"/>
      <c r="J115" s="12" t="s">
        <v>553</v>
      </c>
    </row>
    <row r="116" spans="2:10" x14ac:dyDescent="0.3">
      <c r="B116" s="10" t="s">
        <v>1244</v>
      </c>
      <c r="C116" s="10" t="s">
        <v>2036</v>
      </c>
      <c r="D116" s="11"/>
      <c r="E116" s="11"/>
      <c r="F116" s="11"/>
      <c r="G116" s="11"/>
      <c r="H116" s="11"/>
      <c r="I116" s="11"/>
      <c r="J116" s="12" t="s">
        <v>553</v>
      </c>
    </row>
    <row r="117" spans="2:10" x14ac:dyDescent="0.3">
      <c r="B117" s="10" t="s">
        <v>1245</v>
      </c>
      <c r="C117" s="10" t="s">
        <v>2037</v>
      </c>
      <c r="D117" s="11"/>
      <c r="E117" s="11"/>
      <c r="F117" s="11"/>
      <c r="G117" s="11"/>
      <c r="H117" s="11"/>
      <c r="I117" s="11"/>
      <c r="J117" s="12" t="s">
        <v>553</v>
      </c>
    </row>
    <row r="118" spans="2:10" x14ac:dyDescent="0.3">
      <c r="B118" s="10" t="s">
        <v>1246</v>
      </c>
      <c r="C118" s="10" t="s">
        <v>2038</v>
      </c>
      <c r="D118" s="11"/>
      <c r="E118" s="11"/>
      <c r="F118" s="11"/>
      <c r="G118" s="11"/>
      <c r="H118" s="11"/>
      <c r="I118" s="11"/>
      <c r="J118" s="12" t="s">
        <v>553</v>
      </c>
    </row>
    <row r="119" spans="2:10" x14ac:dyDescent="0.3">
      <c r="B119" s="10" t="s">
        <v>1247</v>
      </c>
      <c r="C119" s="10" t="s">
        <v>2039</v>
      </c>
      <c r="D119" s="11"/>
      <c r="E119" s="11"/>
      <c r="F119" s="11"/>
      <c r="G119" s="11"/>
      <c r="H119" s="11"/>
      <c r="I119" s="11"/>
      <c r="J119" s="12" t="s">
        <v>553</v>
      </c>
    </row>
    <row r="120" spans="2:10" x14ac:dyDescent="0.3">
      <c r="B120" s="10" t="s">
        <v>1248</v>
      </c>
      <c r="C120" s="10" t="s">
        <v>2040</v>
      </c>
      <c r="D120" s="11"/>
      <c r="E120" s="11"/>
      <c r="F120" s="11"/>
      <c r="G120" s="11"/>
      <c r="H120" s="11"/>
      <c r="I120" s="11"/>
      <c r="J120" s="12" t="s">
        <v>553</v>
      </c>
    </row>
    <row r="121" spans="2:10" x14ac:dyDescent="0.3">
      <c r="B121" s="10" t="s">
        <v>1249</v>
      </c>
      <c r="C121" s="10" t="s">
        <v>2041</v>
      </c>
      <c r="D121" s="11"/>
      <c r="E121" s="11"/>
      <c r="F121" s="11"/>
      <c r="G121" s="11"/>
      <c r="H121" s="11"/>
      <c r="I121" s="11"/>
      <c r="J121" s="12" t="s">
        <v>553</v>
      </c>
    </row>
    <row r="122" spans="2:10" x14ac:dyDescent="0.3">
      <c r="B122" s="10" t="s">
        <v>1250</v>
      </c>
      <c r="C122" s="10" t="s">
        <v>2042</v>
      </c>
      <c r="D122" s="11"/>
      <c r="E122" s="11"/>
      <c r="F122" s="11"/>
      <c r="G122" s="11"/>
      <c r="H122" s="11"/>
      <c r="I122" s="11"/>
      <c r="J122" s="12" t="s">
        <v>553</v>
      </c>
    </row>
    <row r="123" spans="2:10" x14ac:dyDescent="0.3">
      <c r="B123" s="10" t="s">
        <v>1251</v>
      </c>
      <c r="C123" s="10" t="s">
        <v>2043</v>
      </c>
      <c r="D123" s="11"/>
      <c r="E123" s="11"/>
      <c r="F123" s="11"/>
      <c r="G123" s="11"/>
      <c r="H123" s="11"/>
      <c r="I123" s="11"/>
      <c r="J123" s="12" t="s">
        <v>553</v>
      </c>
    </row>
    <row r="124" spans="2:10" x14ac:dyDescent="0.3">
      <c r="B124" s="10" t="s">
        <v>1252</v>
      </c>
      <c r="C124" s="10" t="s">
        <v>2044</v>
      </c>
      <c r="D124" s="11"/>
      <c r="E124" s="11"/>
      <c r="F124" s="11"/>
      <c r="G124" s="11"/>
      <c r="H124" s="11"/>
      <c r="I124" s="11"/>
      <c r="J124" s="12" t="s">
        <v>553</v>
      </c>
    </row>
    <row r="125" spans="2:10" x14ac:dyDescent="0.3">
      <c r="B125" s="10" t="s">
        <v>1253</v>
      </c>
      <c r="C125" s="10" t="s">
        <v>2045</v>
      </c>
      <c r="D125" s="11"/>
      <c r="E125" s="11"/>
      <c r="F125" s="11"/>
      <c r="G125" s="11"/>
      <c r="H125" s="11"/>
      <c r="I125" s="11"/>
      <c r="J125" s="12" t="s">
        <v>553</v>
      </c>
    </row>
    <row r="126" spans="2:10" x14ac:dyDescent="0.3">
      <c r="B126" s="10" t="s">
        <v>1254</v>
      </c>
      <c r="C126" s="10" t="s">
        <v>2046</v>
      </c>
      <c r="D126" s="11"/>
      <c r="E126" s="11"/>
      <c r="F126" s="11"/>
      <c r="G126" s="11"/>
      <c r="H126" s="11"/>
      <c r="I126" s="11"/>
      <c r="J126" s="12" t="s">
        <v>553</v>
      </c>
    </row>
    <row r="127" spans="2:10" x14ac:dyDescent="0.3">
      <c r="B127" s="10" t="s">
        <v>1255</v>
      </c>
      <c r="C127" s="10" t="s">
        <v>2047</v>
      </c>
      <c r="D127" s="11"/>
      <c r="E127" s="11"/>
      <c r="F127" s="11"/>
      <c r="G127" s="11"/>
      <c r="H127" s="11"/>
      <c r="I127" s="11"/>
      <c r="J127" s="12" t="s">
        <v>553</v>
      </c>
    </row>
    <row r="128" spans="2:10" x14ac:dyDescent="0.3">
      <c r="B128" s="10" t="s">
        <v>1256</v>
      </c>
      <c r="C128" s="10" t="s">
        <v>2048</v>
      </c>
      <c r="D128" s="11"/>
      <c r="E128" s="11"/>
      <c r="F128" s="11"/>
      <c r="G128" s="11"/>
      <c r="H128" s="11"/>
      <c r="I128" s="11"/>
      <c r="J128" s="12" t="s">
        <v>553</v>
      </c>
    </row>
    <row r="129" spans="2:10" x14ac:dyDescent="0.3">
      <c r="B129" s="10" t="s">
        <v>1257</v>
      </c>
      <c r="C129" s="10" t="s">
        <v>2049</v>
      </c>
      <c r="D129" s="11"/>
      <c r="E129" s="11"/>
      <c r="F129" s="11"/>
      <c r="G129" s="11"/>
      <c r="H129" s="11"/>
      <c r="I129" s="11"/>
      <c r="J129" s="12" t="s">
        <v>553</v>
      </c>
    </row>
    <row r="130" spans="2:10" x14ac:dyDescent="0.3">
      <c r="B130" s="10" t="s">
        <v>1258</v>
      </c>
      <c r="C130" s="10" t="s">
        <v>2050</v>
      </c>
      <c r="D130" s="11"/>
      <c r="E130" s="11"/>
      <c r="F130" s="11"/>
      <c r="G130" s="11"/>
      <c r="H130" s="11"/>
      <c r="I130" s="11"/>
      <c r="J130" s="12" t="s">
        <v>553</v>
      </c>
    </row>
    <row r="131" spans="2:10" x14ac:dyDescent="0.3">
      <c r="B131" s="10" t="s">
        <v>1259</v>
      </c>
      <c r="C131" s="10" t="s">
        <v>2051</v>
      </c>
      <c r="D131" s="11"/>
      <c r="E131" s="11"/>
      <c r="F131" s="11"/>
      <c r="G131" s="11"/>
      <c r="H131" s="11"/>
      <c r="I131" s="11"/>
      <c r="J131" s="12" t="s">
        <v>553</v>
      </c>
    </row>
    <row r="132" spans="2:10" x14ac:dyDescent="0.3">
      <c r="B132" s="10" t="s">
        <v>1260</v>
      </c>
      <c r="C132" s="10" t="s">
        <v>2052</v>
      </c>
      <c r="D132" s="11"/>
      <c r="E132" s="11"/>
      <c r="F132" s="11"/>
      <c r="G132" s="11"/>
      <c r="H132" s="11"/>
      <c r="I132" s="11"/>
      <c r="J132" s="12" t="s">
        <v>553</v>
      </c>
    </row>
    <row r="133" spans="2:10" x14ac:dyDescent="0.3">
      <c r="B133" s="10" t="s">
        <v>1261</v>
      </c>
      <c r="C133" s="10" t="s">
        <v>2053</v>
      </c>
      <c r="D133" s="11"/>
      <c r="E133" s="11"/>
      <c r="F133" s="11"/>
      <c r="G133" s="11"/>
      <c r="H133" s="11"/>
      <c r="I133" s="11"/>
      <c r="J133" s="12" t="s">
        <v>553</v>
      </c>
    </row>
    <row r="134" spans="2:10" x14ac:dyDescent="0.3">
      <c r="B134" s="10" t="s">
        <v>1262</v>
      </c>
      <c r="C134" s="10" t="s">
        <v>2054</v>
      </c>
      <c r="D134" s="11"/>
      <c r="E134" s="11"/>
      <c r="F134" s="11"/>
      <c r="G134" s="11"/>
      <c r="H134" s="11"/>
      <c r="I134" s="11"/>
      <c r="J134" s="12" t="s">
        <v>553</v>
      </c>
    </row>
    <row r="135" spans="2:10" x14ac:dyDescent="0.3">
      <c r="B135" s="10" t="s">
        <v>1263</v>
      </c>
      <c r="C135" s="10" t="s">
        <v>2055</v>
      </c>
      <c r="D135" s="11"/>
      <c r="E135" s="11"/>
      <c r="F135" s="11"/>
      <c r="G135" s="11"/>
      <c r="H135" s="11"/>
      <c r="I135" s="11"/>
      <c r="J135" s="12" t="s">
        <v>553</v>
      </c>
    </row>
    <row r="136" spans="2:10" x14ac:dyDescent="0.3">
      <c r="B136" s="10" t="s">
        <v>1264</v>
      </c>
      <c r="C136" s="10" t="s">
        <v>2056</v>
      </c>
      <c r="D136" s="11"/>
      <c r="E136" s="11"/>
      <c r="F136" s="11"/>
      <c r="G136" s="11"/>
      <c r="H136" s="11"/>
      <c r="I136" s="11"/>
      <c r="J136" s="12" t="s">
        <v>553</v>
      </c>
    </row>
    <row r="137" spans="2:10" x14ac:dyDescent="0.3">
      <c r="B137" s="10" t="s">
        <v>1265</v>
      </c>
      <c r="C137" s="10" t="s">
        <v>2057</v>
      </c>
      <c r="D137" s="11"/>
      <c r="E137" s="11"/>
      <c r="F137" s="11"/>
      <c r="G137" s="11"/>
      <c r="H137" s="11"/>
      <c r="I137" s="11"/>
      <c r="J137" s="12" t="s">
        <v>553</v>
      </c>
    </row>
    <row r="138" spans="2:10" x14ac:dyDescent="0.3">
      <c r="B138" s="10" t="s">
        <v>1266</v>
      </c>
      <c r="C138" s="10" t="s">
        <v>2058</v>
      </c>
      <c r="D138" s="11"/>
      <c r="E138" s="11"/>
      <c r="F138" s="11"/>
      <c r="G138" s="11"/>
      <c r="H138" s="11"/>
      <c r="I138" s="11"/>
      <c r="J138" s="12" t="s">
        <v>553</v>
      </c>
    </row>
    <row r="139" spans="2:10" x14ac:dyDescent="0.3">
      <c r="B139" s="10" t="s">
        <v>1267</v>
      </c>
      <c r="C139" s="10" t="s">
        <v>2059</v>
      </c>
      <c r="D139" s="11"/>
      <c r="E139" s="11"/>
      <c r="F139" s="11"/>
      <c r="G139" s="11"/>
      <c r="H139" s="11"/>
      <c r="I139" s="11"/>
      <c r="J139" s="12" t="s">
        <v>553</v>
      </c>
    </row>
    <row r="140" spans="2:10" x14ac:dyDescent="0.3">
      <c r="B140" s="10" t="s">
        <v>1268</v>
      </c>
      <c r="C140" s="10" t="s">
        <v>2060</v>
      </c>
      <c r="D140" s="11"/>
      <c r="E140" s="11"/>
      <c r="F140" s="11"/>
      <c r="G140" s="11"/>
      <c r="H140" s="11"/>
      <c r="I140" s="11"/>
      <c r="J140" s="12" t="s">
        <v>553</v>
      </c>
    </row>
    <row r="141" spans="2:10" x14ac:dyDescent="0.3">
      <c r="B141" s="10" t="s">
        <v>1269</v>
      </c>
      <c r="C141" s="10" t="s">
        <v>2061</v>
      </c>
      <c r="D141" s="11"/>
      <c r="E141" s="11"/>
      <c r="F141" s="11"/>
      <c r="G141" s="11"/>
      <c r="H141" s="11"/>
      <c r="I141" s="11"/>
      <c r="J141" s="12" t="s">
        <v>553</v>
      </c>
    </row>
    <row r="142" spans="2:10" x14ac:dyDescent="0.3">
      <c r="B142" s="10" t="s">
        <v>1270</v>
      </c>
      <c r="C142" s="10" t="s">
        <v>2062</v>
      </c>
      <c r="D142" s="11"/>
      <c r="E142" s="11"/>
      <c r="F142" s="11"/>
      <c r="G142" s="11"/>
      <c r="H142" s="11"/>
      <c r="I142" s="11"/>
      <c r="J142" s="12" t="s">
        <v>553</v>
      </c>
    </row>
    <row r="143" spans="2:10" x14ac:dyDescent="0.3">
      <c r="B143" s="10" t="s">
        <v>1271</v>
      </c>
      <c r="C143" s="10" t="s">
        <v>2063</v>
      </c>
      <c r="D143" s="11"/>
      <c r="E143" s="11"/>
      <c r="F143" s="11"/>
      <c r="G143" s="11"/>
      <c r="H143" s="11"/>
      <c r="I143" s="11"/>
      <c r="J143" s="12" t="s">
        <v>553</v>
      </c>
    </row>
    <row r="144" spans="2:10" x14ac:dyDescent="0.3">
      <c r="B144" s="10" t="s">
        <v>1272</v>
      </c>
      <c r="C144" s="10" t="s">
        <v>2064</v>
      </c>
      <c r="D144" s="11"/>
      <c r="E144" s="11"/>
      <c r="F144" s="11"/>
      <c r="G144" s="11"/>
      <c r="H144" s="11"/>
      <c r="I144" s="11"/>
      <c r="J144" s="12" t="s">
        <v>553</v>
      </c>
    </row>
    <row r="145" spans="2:10" x14ac:dyDescent="0.3">
      <c r="B145" s="10" t="s">
        <v>1273</v>
      </c>
      <c r="C145" s="10" t="s">
        <v>2065</v>
      </c>
      <c r="D145" s="11"/>
      <c r="E145" s="11"/>
      <c r="F145" s="11"/>
      <c r="G145" s="11"/>
      <c r="H145" s="11"/>
      <c r="I145" s="11"/>
      <c r="J145" s="12" t="s">
        <v>553</v>
      </c>
    </row>
    <row r="146" spans="2:10" x14ac:dyDescent="0.3">
      <c r="B146" s="10" t="s">
        <v>1274</v>
      </c>
      <c r="C146" s="10" t="s">
        <v>2066</v>
      </c>
      <c r="D146" s="11"/>
      <c r="E146" s="11"/>
      <c r="F146" s="11"/>
      <c r="G146" s="11"/>
      <c r="H146" s="11"/>
      <c r="I146" s="11"/>
      <c r="J146" s="12" t="s">
        <v>553</v>
      </c>
    </row>
    <row r="147" spans="2:10" x14ac:dyDescent="0.3">
      <c r="B147" s="10" t="s">
        <v>1275</v>
      </c>
      <c r="C147" s="10" t="s">
        <v>2067</v>
      </c>
      <c r="D147" s="11"/>
      <c r="E147" s="11"/>
      <c r="F147" s="11"/>
      <c r="G147" s="11"/>
      <c r="H147" s="11"/>
      <c r="I147" s="11"/>
      <c r="J147" s="12" t="s">
        <v>553</v>
      </c>
    </row>
    <row r="148" spans="2:10" x14ac:dyDescent="0.3">
      <c r="B148" s="10" t="s">
        <v>1276</v>
      </c>
      <c r="C148" s="10" t="s">
        <v>2068</v>
      </c>
      <c r="D148" s="11"/>
      <c r="E148" s="11"/>
      <c r="F148" s="11"/>
      <c r="G148" s="11"/>
      <c r="H148" s="11"/>
      <c r="I148" s="11"/>
      <c r="J148" s="12" t="s">
        <v>553</v>
      </c>
    </row>
    <row r="149" spans="2:10" x14ac:dyDescent="0.3">
      <c r="B149" s="10" t="s">
        <v>1277</v>
      </c>
      <c r="C149" s="10" t="s">
        <v>2069</v>
      </c>
      <c r="D149" s="11"/>
      <c r="E149" s="11"/>
      <c r="F149" s="11"/>
      <c r="G149" s="11"/>
      <c r="H149" s="11"/>
      <c r="I149" s="11"/>
      <c r="J149" s="12" t="s">
        <v>553</v>
      </c>
    </row>
    <row r="150" spans="2:10" x14ac:dyDescent="0.3">
      <c r="B150" s="10" t="s">
        <v>1278</v>
      </c>
      <c r="C150" s="10" t="s">
        <v>2070</v>
      </c>
      <c r="D150" s="11"/>
      <c r="E150" s="11"/>
      <c r="F150" s="11"/>
      <c r="G150" s="11"/>
      <c r="H150" s="11"/>
      <c r="I150" s="11"/>
      <c r="J150" s="12" t="s">
        <v>553</v>
      </c>
    </row>
    <row r="151" spans="2:10" x14ac:dyDescent="0.3">
      <c r="B151" s="10" t="s">
        <v>1279</v>
      </c>
      <c r="C151" s="10" t="s">
        <v>2071</v>
      </c>
      <c r="D151" s="11"/>
      <c r="E151" s="11"/>
      <c r="F151" s="11"/>
      <c r="G151" s="11"/>
      <c r="H151" s="11"/>
      <c r="I151" s="11"/>
      <c r="J151" s="12" t="s">
        <v>553</v>
      </c>
    </row>
    <row r="152" spans="2:10" x14ac:dyDescent="0.3">
      <c r="B152" s="10" t="s">
        <v>1280</v>
      </c>
      <c r="C152" s="10" t="s">
        <v>2072</v>
      </c>
      <c r="D152" s="11"/>
      <c r="E152" s="11"/>
      <c r="F152" s="11"/>
      <c r="G152" s="11"/>
      <c r="H152" s="11"/>
      <c r="I152" s="11"/>
      <c r="J152" s="12" t="s">
        <v>553</v>
      </c>
    </row>
    <row r="153" spans="2:10" x14ac:dyDescent="0.3">
      <c r="B153" s="10" t="s">
        <v>1281</v>
      </c>
      <c r="C153" s="10" t="s">
        <v>2073</v>
      </c>
      <c r="D153" s="11"/>
      <c r="E153" s="11"/>
      <c r="F153" s="11"/>
      <c r="G153" s="11"/>
      <c r="H153" s="11"/>
      <c r="I153" s="11"/>
      <c r="J153" s="12" t="s">
        <v>553</v>
      </c>
    </row>
    <row r="154" spans="2:10" x14ac:dyDescent="0.3">
      <c r="B154" s="10" t="s">
        <v>1282</v>
      </c>
      <c r="C154" s="10" t="s">
        <v>2074</v>
      </c>
      <c r="D154" s="11"/>
      <c r="E154" s="11"/>
      <c r="F154" s="11"/>
      <c r="G154" s="11"/>
      <c r="H154" s="11"/>
      <c r="I154" s="11"/>
      <c r="J154" s="12" t="s">
        <v>553</v>
      </c>
    </row>
    <row r="155" spans="2:10" x14ac:dyDescent="0.3">
      <c r="B155" s="10" t="s">
        <v>1283</v>
      </c>
      <c r="C155" s="10" t="s">
        <v>2075</v>
      </c>
      <c r="D155" s="11"/>
      <c r="E155" s="11"/>
      <c r="F155" s="11"/>
      <c r="G155" s="11"/>
      <c r="H155" s="11"/>
      <c r="I155" s="11"/>
      <c r="J155" s="12" t="s">
        <v>553</v>
      </c>
    </row>
    <row r="156" spans="2:10" x14ac:dyDescent="0.3">
      <c r="B156" s="10" t="s">
        <v>1284</v>
      </c>
      <c r="C156" s="10" t="s">
        <v>2076</v>
      </c>
      <c r="D156" s="11"/>
      <c r="E156" s="11"/>
      <c r="F156" s="11"/>
      <c r="G156" s="11"/>
      <c r="H156" s="11"/>
      <c r="I156" s="11"/>
      <c r="J156" s="12" t="s">
        <v>553</v>
      </c>
    </row>
    <row r="157" spans="2:10" x14ac:dyDescent="0.3">
      <c r="B157" s="10" t="s">
        <v>1285</v>
      </c>
      <c r="C157" s="10" t="s">
        <v>2077</v>
      </c>
      <c r="D157" s="11"/>
      <c r="E157" s="11"/>
      <c r="F157" s="11"/>
      <c r="G157" s="11"/>
      <c r="H157" s="11"/>
      <c r="I157" s="11"/>
      <c r="J157" s="12" t="s">
        <v>553</v>
      </c>
    </row>
    <row r="158" spans="2:10" x14ac:dyDescent="0.3">
      <c r="B158" s="10" t="s">
        <v>1286</v>
      </c>
      <c r="C158" s="10" t="s">
        <v>2078</v>
      </c>
      <c r="D158" s="11"/>
      <c r="E158" s="11"/>
      <c r="F158" s="11"/>
      <c r="G158" s="11"/>
      <c r="H158" s="11"/>
      <c r="I158" s="11"/>
      <c r="J158" s="12" t="s">
        <v>553</v>
      </c>
    </row>
    <row r="159" spans="2:10" x14ac:dyDescent="0.3">
      <c r="B159" s="10" t="s">
        <v>1287</v>
      </c>
      <c r="C159" s="10" t="s">
        <v>2079</v>
      </c>
      <c r="D159" s="11"/>
      <c r="E159" s="11"/>
      <c r="F159" s="11"/>
      <c r="G159" s="11"/>
      <c r="H159" s="11"/>
      <c r="I159" s="11"/>
      <c r="J159" s="12" t="s">
        <v>553</v>
      </c>
    </row>
    <row r="160" spans="2:10" x14ac:dyDescent="0.3">
      <c r="B160" s="10" t="s">
        <v>1288</v>
      </c>
      <c r="C160" s="10" t="s">
        <v>2080</v>
      </c>
      <c r="D160" s="11"/>
      <c r="E160" s="11"/>
      <c r="F160" s="11"/>
      <c r="G160" s="11"/>
      <c r="H160" s="11"/>
      <c r="I160" s="11"/>
      <c r="J160" s="12" t="s">
        <v>553</v>
      </c>
    </row>
    <row r="161" spans="2:10" x14ac:dyDescent="0.3">
      <c r="B161" s="10" t="s">
        <v>1289</v>
      </c>
      <c r="C161" s="10" t="s">
        <v>2081</v>
      </c>
      <c r="D161" s="11"/>
      <c r="E161" s="11"/>
      <c r="F161" s="11"/>
      <c r="G161" s="11"/>
      <c r="H161" s="11"/>
      <c r="I161" s="11"/>
      <c r="J161" s="12" t="s">
        <v>553</v>
      </c>
    </row>
    <row r="162" spans="2:10" x14ac:dyDescent="0.3">
      <c r="B162" s="10" t="s">
        <v>1290</v>
      </c>
      <c r="C162" s="10" t="s">
        <v>2082</v>
      </c>
      <c r="D162" s="11"/>
      <c r="E162" s="11"/>
      <c r="F162" s="11"/>
      <c r="G162" s="11"/>
      <c r="H162" s="11"/>
      <c r="I162" s="11"/>
      <c r="J162" s="12" t="s">
        <v>553</v>
      </c>
    </row>
    <row r="163" spans="2:10" x14ac:dyDescent="0.3">
      <c r="B163" s="10" t="s">
        <v>1291</v>
      </c>
      <c r="C163" s="10" t="s">
        <v>2083</v>
      </c>
      <c r="D163" s="11"/>
      <c r="E163" s="11"/>
      <c r="F163" s="11"/>
      <c r="G163" s="11"/>
      <c r="H163" s="11"/>
      <c r="I163" s="11"/>
      <c r="J163" s="12" t="s">
        <v>553</v>
      </c>
    </row>
    <row r="164" spans="2:10" x14ac:dyDescent="0.3">
      <c r="B164" s="10" t="s">
        <v>1292</v>
      </c>
      <c r="C164" s="10" t="s">
        <v>2084</v>
      </c>
      <c r="D164" s="11"/>
      <c r="E164" s="11"/>
      <c r="F164" s="11"/>
      <c r="G164" s="11"/>
      <c r="H164" s="11"/>
      <c r="I164" s="11"/>
      <c r="J164" s="12" t="s">
        <v>553</v>
      </c>
    </row>
    <row r="165" spans="2:10" x14ac:dyDescent="0.3">
      <c r="B165" s="10" t="s">
        <v>1293</v>
      </c>
      <c r="C165" s="10" t="s">
        <v>2085</v>
      </c>
      <c r="D165" s="11"/>
      <c r="E165" s="11"/>
      <c r="F165" s="11"/>
      <c r="G165" s="11"/>
      <c r="H165" s="11"/>
      <c r="I165" s="11"/>
      <c r="J165" s="12" t="s">
        <v>553</v>
      </c>
    </row>
    <row r="166" spans="2:10" x14ac:dyDescent="0.3">
      <c r="B166" s="10" t="s">
        <v>1294</v>
      </c>
      <c r="C166" s="10" t="s">
        <v>2086</v>
      </c>
      <c r="D166" s="11"/>
      <c r="E166" s="11"/>
      <c r="F166" s="11"/>
      <c r="G166" s="11"/>
      <c r="H166" s="11"/>
      <c r="I166" s="11"/>
      <c r="J166" s="12" t="s">
        <v>553</v>
      </c>
    </row>
    <row r="167" spans="2:10" x14ac:dyDescent="0.3">
      <c r="B167" s="10" t="s">
        <v>1295</v>
      </c>
      <c r="C167" s="10" t="s">
        <v>2087</v>
      </c>
      <c r="D167" s="11"/>
      <c r="E167" s="11"/>
      <c r="F167" s="11"/>
      <c r="G167" s="11"/>
      <c r="H167" s="11"/>
      <c r="I167" s="11"/>
      <c r="J167" s="12" t="s">
        <v>553</v>
      </c>
    </row>
    <row r="168" spans="2:10" x14ac:dyDescent="0.3">
      <c r="B168" s="10" t="s">
        <v>1296</v>
      </c>
      <c r="C168" s="10" t="s">
        <v>2088</v>
      </c>
      <c r="D168" s="11"/>
      <c r="E168" s="11"/>
      <c r="F168" s="11"/>
      <c r="G168" s="11"/>
      <c r="H168" s="11"/>
      <c r="I168" s="11"/>
      <c r="J168" s="12" t="s">
        <v>553</v>
      </c>
    </row>
    <row r="169" spans="2:10" x14ac:dyDescent="0.3">
      <c r="B169" s="10" t="s">
        <v>1297</v>
      </c>
      <c r="C169" s="10" t="s">
        <v>2089</v>
      </c>
      <c r="D169" s="11"/>
      <c r="E169" s="11"/>
      <c r="F169" s="11"/>
      <c r="G169" s="11"/>
      <c r="H169" s="11"/>
      <c r="I169" s="11"/>
      <c r="J169" s="12" t="s">
        <v>553</v>
      </c>
    </row>
    <row r="170" spans="2:10" x14ac:dyDescent="0.3">
      <c r="B170" s="10" t="s">
        <v>1298</v>
      </c>
      <c r="C170" s="10" t="s">
        <v>2090</v>
      </c>
      <c r="D170" s="11"/>
      <c r="E170" s="11"/>
      <c r="F170" s="11"/>
      <c r="G170" s="11"/>
      <c r="H170" s="11"/>
      <c r="I170" s="11"/>
      <c r="J170" s="12" t="s">
        <v>553</v>
      </c>
    </row>
    <row r="171" spans="2:10" x14ac:dyDescent="0.3">
      <c r="B171" s="10" t="s">
        <v>1299</v>
      </c>
      <c r="C171" s="10" t="s">
        <v>2091</v>
      </c>
      <c r="D171" s="11"/>
      <c r="E171" s="11"/>
      <c r="F171" s="11"/>
      <c r="G171" s="11"/>
      <c r="H171" s="11"/>
      <c r="I171" s="11"/>
      <c r="J171" s="12" t="s">
        <v>553</v>
      </c>
    </row>
    <row r="172" spans="2:10" x14ac:dyDescent="0.3">
      <c r="B172" s="10" t="s">
        <v>1300</v>
      </c>
      <c r="C172" s="10" t="s">
        <v>2092</v>
      </c>
      <c r="D172" s="11"/>
      <c r="E172" s="11"/>
      <c r="F172" s="11"/>
      <c r="G172" s="11"/>
      <c r="H172" s="11"/>
      <c r="I172" s="11"/>
      <c r="J172" s="12" t="s">
        <v>553</v>
      </c>
    </row>
    <row r="173" spans="2:10" x14ac:dyDescent="0.3">
      <c r="B173" s="10" t="s">
        <v>1301</v>
      </c>
      <c r="C173" s="10" t="s">
        <v>2093</v>
      </c>
      <c r="D173" s="11"/>
      <c r="E173" s="11"/>
      <c r="F173" s="11"/>
      <c r="G173" s="11"/>
      <c r="H173" s="11"/>
      <c r="I173" s="11"/>
      <c r="J173" s="12" t="s">
        <v>553</v>
      </c>
    </row>
    <row r="174" spans="2:10" x14ac:dyDescent="0.3">
      <c r="B174" s="10" t="s">
        <v>1302</v>
      </c>
      <c r="C174" s="10" t="s">
        <v>2094</v>
      </c>
      <c r="D174" s="11"/>
      <c r="E174" s="11"/>
      <c r="F174" s="11"/>
      <c r="G174" s="11"/>
      <c r="H174" s="11"/>
      <c r="I174" s="11"/>
      <c r="J174" s="12" t="s">
        <v>553</v>
      </c>
    </row>
    <row r="175" spans="2:10" x14ac:dyDescent="0.3">
      <c r="B175" s="10" t="s">
        <v>1303</v>
      </c>
      <c r="C175" s="10" t="s">
        <v>2095</v>
      </c>
      <c r="D175" s="11"/>
      <c r="E175" s="11"/>
      <c r="F175" s="11"/>
      <c r="G175" s="11"/>
      <c r="H175" s="11"/>
      <c r="I175" s="11"/>
      <c r="J175" s="12" t="s">
        <v>553</v>
      </c>
    </row>
    <row r="176" spans="2:10" x14ac:dyDescent="0.3">
      <c r="B176" s="10" t="s">
        <v>1304</v>
      </c>
      <c r="C176" s="10" t="s">
        <v>2096</v>
      </c>
      <c r="D176" s="11"/>
      <c r="E176" s="11"/>
      <c r="F176" s="11"/>
      <c r="G176" s="11"/>
      <c r="H176" s="11"/>
      <c r="I176" s="11"/>
      <c r="J176" s="12" t="s">
        <v>553</v>
      </c>
    </row>
    <row r="177" spans="2:10" x14ac:dyDescent="0.3">
      <c r="B177" s="10" t="s">
        <v>1305</v>
      </c>
      <c r="C177" s="10" t="s">
        <v>2097</v>
      </c>
      <c r="D177" s="11"/>
      <c r="E177" s="11"/>
      <c r="F177" s="11"/>
      <c r="G177" s="11"/>
      <c r="H177" s="11"/>
      <c r="I177" s="11"/>
      <c r="J177" s="12" t="s">
        <v>553</v>
      </c>
    </row>
    <row r="178" spans="2:10" x14ac:dyDescent="0.3">
      <c r="B178" s="10" t="s">
        <v>1306</v>
      </c>
      <c r="C178" s="10" t="s">
        <v>2098</v>
      </c>
      <c r="D178" s="11"/>
      <c r="E178" s="11"/>
      <c r="F178" s="11"/>
      <c r="G178" s="11"/>
      <c r="H178" s="11"/>
      <c r="I178" s="11"/>
      <c r="J178" s="12" t="s">
        <v>553</v>
      </c>
    </row>
    <row r="179" spans="2:10" x14ac:dyDescent="0.3">
      <c r="B179" s="10" t="s">
        <v>1307</v>
      </c>
      <c r="C179" s="10" t="s">
        <v>2099</v>
      </c>
      <c r="D179" s="11"/>
      <c r="E179" s="11"/>
      <c r="F179" s="11"/>
      <c r="G179" s="11"/>
      <c r="H179" s="11"/>
      <c r="I179" s="11"/>
      <c r="J179" s="12" t="s">
        <v>553</v>
      </c>
    </row>
    <row r="180" spans="2:10" x14ac:dyDescent="0.3">
      <c r="B180" s="10" t="s">
        <v>1308</v>
      </c>
      <c r="C180" s="10" t="s">
        <v>2100</v>
      </c>
      <c r="D180" s="11"/>
      <c r="E180" s="11"/>
      <c r="F180" s="11"/>
      <c r="G180" s="11"/>
      <c r="H180" s="11"/>
      <c r="I180" s="11"/>
      <c r="J180" s="12" t="s">
        <v>553</v>
      </c>
    </row>
    <row r="181" spans="2:10" x14ac:dyDescent="0.3">
      <c r="B181" s="10" t="s">
        <v>1309</v>
      </c>
      <c r="C181" s="10" t="s">
        <v>2101</v>
      </c>
      <c r="D181" s="11"/>
      <c r="E181" s="11"/>
      <c r="F181" s="11"/>
      <c r="G181" s="11"/>
      <c r="H181" s="11"/>
      <c r="I181" s="11"/>
      <c r="J181" s="12" t="s">
        <v>553</v>
      </c>
    </row>
    <row r="182" spans="2:10" x14ac:dyDescent="0.3">
      <c r="B182" s="10" t="s">
        <v>1310</v>
      </c>
      <c r="C182" s="10" t="s">
        <v>2102</v>
      </c>
      <c r="D182" s="11"/>
      <c r="E182" s="11"/>
      <c r="F182" s="11"/>
      <c r="G182" s="11"/>
      <c r="H182" s="11"/>
      <c r="I182" s="11"/>
      <c r="J182" s="12" t="s">
        <v>553</v>
      </c>
    </row>
    <row r="183" spans="2:10" x14ac:dyDescent="0.3">
      <c r="B183" s="10" t="s">
        <v>1311</v>
      </c>
      <c r="C183" s="10" t="s">
        <v>2103</v>
      </c>
      <c r="D183" s="11"/>
      <c r="E183" s="11"/>
      <c r="F183" s="11"/>
      <c r="G183" s="11"/>
      <c r="H183" s="11"/>
      <c r="I183" s="11"/>
      <c r="J183" s="12" t="s">
        <v>553</v>
      </c>
    </row>
    <row r="184" spans="2:10" x14ac:dyDescent="0.3">
      <c r="B184" s="10" t="s">
        <v>1312</v>
      </c>
      <c r="C184" s="10" t="s">
        <v>2104</v>
      </c>
      <c r="D184" s="11"/>
      <c r="E184" s="11"/>
      <c r="F184" s="11"/>
      <c r="G184" s="11"/>
      <c r="H184" s="11"/>
      <c r="I184" s="11"/>
      <c r="J184" s="12" t="s">
        <v>553</v>
      </c>
    </row>
    <row r="185" spans="2:10" x14ac:dyDescent="0.3">
      <c r="B185" s="10" t="s">
        <v>1313</v>
      </c>
      <c r="C185" s="10" t="s">
        <v>2105</v>
      </c>
      <c r="D185" s="11"/>
      <c r="E185" s="11"/>
      <c r="F185" s="11"/>
      <c r="G185" s="11"/>
      <c r="H185" s="11"/>
      <c r="I185" s="11"/>
      <c r="J185" s="12" t="s">
        <v>553</v>
      </c>
    </row>
    <row r="186" spans="2:10" x14ac:dyDescent="0.3">
      <c r="B186" s="10" t="s">
        <v>1314</v>
      </c>
      <c r="C186" s="10" t="s">
        <v>2106</v>
      </c>
      <c r="D186" s="11"/>
      <c r="E186" s="11"/>
      <c r="F186" s="11"/>
      <c r="G186" s="11"/>
      <c r="H186" s="11"/>
      <c r="I186" s="11"/>
      <c r="J186" s="12" t="s">
        <v>553</v>
      </c>
    </row>
    <row r="187" spans="2:10" x14ac:dyDescent="0.3">
      <c r="B187" s="10" t="s">
        <v>1315</v>
      </c>
      <c r="C187" s="10" t="s">
        <v>2107</v>
      </c>
      <c r="D187" s="11"/>
      <c r="E187" s="11"/>
      <c r="F187" s="11"/>
      <c r="G187" s="11"/>
      <c r="H187" s="11"/>
      <c r="I187" s="11"/>
      <c r="J187" s="12" t="s">
        <v>553</v>
      </c>
    </row>
    <row r="188" spans="2:10" x14ac:dyDescent="0.3">
      <c r="B188" s="10" t="s">
        <v>1316</v>
      </c>
      <c r="C188" s="10" t="s">
        <v>2108</v>
      </c>
      <c r="D188" s="11"/>
      <c r="E188" s="11"/>
      <c r="F188" s="11"/>
      <c r="G188" s="11"/>
      <c r="H188" s="11"/>
      <c r="I188" s="11"/>
      <c r="J188" s="12" t="s">
        <v>553</v>
      </c>
    </row>
    <row r="189" spans="2:10" x14ac:dyDescent="0.3">
      <c r="B189" s="10" t="s">
        <v>1317</v>
      </c>
      <c r="C189" s="10" t="s">
        <v>2109</v>
      </c>
      <c r="D189" s="11"/>
      <c r="E189" s="11"/>
      <c r="F189" s="11"/>
      <c r="G189" s="11"/>
      <c r="H189" s="11"/>
      <c r="I189" s="11"/>
      <c r="J189" s="12" t="s">
        <v>553</v>
      </c>
    </row>
    <row r="190" spans="2:10" x14ac:dyDescent="0.3">
      <c r="B190" s="10" t="s">
        <v>1318</v>
      </c>
      <c r="C190" s="10" t="s">
        <v>2110</v>
      </c>
      <c r="D190" s="11"/>
      <c r="E190" s="11"/>
      <c r="F190" s="11"/>
      <c r="G190" s="11"/>
      <c r="H190" s="11"/>
      <c r="I190" s="11"/>
      <c r="J190" s="12" t="s">
        <v>553</v>
      </c>
    </row>
    <row r="191" spans="2:10" x14ac:dyDescent="0.3">
      <c r="B191" s="10" t="s">
        <v>1319</v>
      </c>
      <c r="C191" s="10" t="s">
        <v>2111</v>
      </c>
      <c r="D191" s="11"/>
      <c r="E191" s="11"/>
      <c r="F191" s="11"/>
      <c r="G191" s="11"/>
      <c r="H191" s="11"/>
      <c r="I191" s="11"/>
      <c r="J191" s="12" t="s">
        <v>553</v>
      </c>
    </row>
    <row r="192" spans="2:10" x14ac:dyDescent="0.3">
      <c r="B192" s="10" t="s">
        <v>1320</v>
      </c>
      <c r="C192" s="10" t="s">
        <v>2112</v>
      </c>
      <c r="D192" s="11"/>
      <c r="E192" s="11"/>
      <c r="F192" s="11"/>
      <c r="G192" s="11"/>
      <c r="H192" s="11"/>
      <c r="I192" s="11"/>
      <c r="J192" s="12" t="s">
        <v>553</v>
      </c>
    </row>
    <row r="193" spans="2:10" x14ac:dyDescent="0.3">
      <c r="B193" s="10" t="s">
        <v>1321</v>
      </c>
      <c r="C193" s="10" t="s">
        <v>2113</v>
      </c>
      <c r="D193" s="11"/>
      <c r="E193" s="11"/>
      <c r="F193" s="11"/>
      <c r="G193" s="11"/>
      <c r="H193" s="11"/>
      <c r="I193" s="11"/>
      <c r="J193" s="12" t="s">
        <v>553</v>
      </c>
    </row>
    <row r="194" spans="2:10" x14ac:dyDescent="0.3">
      <c r="B194" s="10" t="s">
        <v>1322</v>
      </c>
      <c r="C194" s="10" t="s">
        <v>2114</v>
      </c>
      <c r="D194" s="11"/>
      <c r="E194" s="11"/>
      <c r="F194" s="11"/>
      <c r="G194" s="11"/>
      <c r="H194" s="11"/>
      <c r="I194" s="11"/>
      <c r="J194" s="12" t="s">
        <v>553</v>
      </c>
    </row>
    <row r="195" spans="2:10" x14ac:dyDescent="0.3">
      <c r="B195" s="10" t="s">
        <v>1323</v>
      </c>
      <c r="C195" s="10" t="s">
        <v>2115</v>
      </c>
      <c r="D195" s="11"/>
      <c r="E195" s="11"/>
      <c r="F195" s="11"/>
      <c r="G195" s="11"/>
      <c r="H195" s="11"/>
      <c r="I195" s="11"/>
      <c r="J195" s="12" t="s">
        <v>553</v>
      </c>
    </row>
    <row r="196" spans="2:10" x14ac:dyDescent="0.3">
      <c r="B196" s="10" t="s">
        <v>1324</v>
      </c>
      <c r="C196" s="10" t="s">
        <v>2116</v>
      </c>
      <c r="D196" s="11"/>
      <c r="E196" s="11"/>
      <c r="F196" s="11"/>
      <c r="G196" s="11"/>
      <c r="H196" s="11"/>
      <c r="I196" s="11"/>
      <c r="J196" s="12" t="s">
        <v>553</v>
      </c>
    </row>
    <row r="197" spans="2:10" x14ac:dyDescent="0.3">
      <c r="B197" s="10" t="s">
        <v>1325</v>
      </c>
      <c r="C197" s="10" t="s">
        <v>2117</v>
      </c>
      <c r="D197" s="11"/>
      <c r="E197" s="11"/>
      <c r="F197" s="11"/>
      <c r="G197" s="11"/>
      <c r="H197" s="11"/>
      <c r="I197" s="11"/>
      <c r="J197" s="12" t="s">
        <v>553</v>
      </c>
    </row>
    <row r="198" spans="2:10" x14ac:dyDescent="0.3">
      <c r="B198" s="10" t="s">
        <v>1326</v>
      </c>
      <c r="C198" s="10" t="s">
        <v>2118</v>
      </c>
      <c r="D198" s="11"/>
      <c r="E198" s="11"/>
      <c r="F198" s="11"/>
      <c r="G198" s="11"/>
      <c r="H198" s="11"/>
      <c r="I198" s="11"/>
      <c r="J198" s="12" t="s">
        <v>553</v>
      </c>
    </row>
    <row r="199" spans="2:10" x14ac:dyDescent="0.3">
      <c r="B199" s="10" t="s">
        <v>1327</v>
      </c>
      <c r="C199" s="10" t="s">
        <v>2119</v>
      </c>
      <c r="D199" s="11"/>
      <c r="E199" s="11"/>
      <c r="F199" s="11"/>
      <c r="G199" s="11"/>
      <c r="H199" s="11"/>
      <c r="I199" s="11"/>
      <c r="J199" s="12" t="s">
        <v>553</v>
      </c>
    </row>
    <row r="200" spans="2:10" x14ac:dyDescent="0.3">
      <c r="B200" s="10" t="s">
        <v>1328</v>
      </c>
      <c r="C200" s="10" t="s">
        <v>2120</v>
      </c>
      <c r="D200" s="11"/>
      <c r="E200" s="11"/>
      <c r="F200" s="11"/>
      <c r="G200" s="11"/>
      <c r="H200" s="11"/>
      <c r="I200" s="11"/>
      <c r="J200" s="12" t="s">
        <v>553</v>
      </c>
    </row>
    <row r="201" spans="2:10" x14ac:dyDescent="0.3">
      <c r="B201" s="10" t="s">
        <v>1329</v>
      </c>
      <c r="C201" s="10" t="s">
        <v>2121</v>
      </c>
      <c r="D201" s="11"/>
      <c r="E201" s="11"/>
      <c r="F201" s="11"/>
      <c r="G201" s="11"/>
      <c r="H201" s="11"/>
      <c r="I201" s="11"/>
      <c r="J201" s="12" t="s">
        <v>553</v>
      </c>
    </row>
    <row r="202" spans="2:10" x14ac:dyDescent="0.3">
      <c r="B202" s="10" t="s">
        <v>1330</v>
      </c>
      <c r="C202" s="10" t="s">
        <v>2122</v>
      </c>
      <c r="D202" s="11"/>
      <c r="E202" s="11"/>
      <c r="F202" s="11"/>
      <c r="G202" s="11"/>
      <c r="H202" s="11"/>
      <c r="I202" s="11"/>
      <c r="J202" s="12" t="s">
        <v>553</v>
      </c>
    </row>
    <row r="203" spans="2:10" x14ac:dyDescent="0.3">
      <c r="B203" s="10" t="s">
        <v>1331</v>
      </c>
      <c r="C203" s="10" t="s">
        <v>2123</v>
      </c>
      <c r="D203" s="11"/>
      <c r="E203" s="11"/>
      <c r="F203" s="11"/>
      <c r="G203" s="11"/>
      <c r="H203" s="11"/>
      <c r="I203" s="11"/>
      <c r="J203" s="12" t="s">
        <v>553</v>
      </c>
    </row>
    <row r="204" spans="2:10" x14ac:dyDescent="0.3">
      <c r="B204" s="10" t="s">
        <v>1332</v>
      </c>
      <c r="C204" s="10" t="s">
        <v>2124</v>
      </c>
      <c r="D204" s="11"/>
      <c r="E204" s="11"/>
      <c r="F204" s="11"/>
      <c r="G204" s="11"/>
      <c r="H204" s="11"/>
      <c r="I204" s="11"/>
      <c r="J204" s="12" t="s">
        <v>553</v>
      </c>
    </row>
    <row r="205" spans="2:10" x14ac:dyDescent="0.3">
      <c r="B205" s="10" t="s">
        <v>1333</v>
      </c>
      <c r="C205" s="10" t="s">
        <v>2125</v>
      </c>
      <c r="D205" s="11"/>
      <c r="E205" s="11"/>
      <c r="F205" s="11"/>
      <c r="G205" s="11"/>
      <c r="H205" s="11"/>
      <c r="I205" s="11"/>
      <c r="J205" s="12" t="s">
        <v>553</v>
      </c>
    </row>
    <row r="206" spans="2:10" x14ac:dyDescent="0.3">
      <c r="B206" s="10" t="s">
        <v>1334</v>
      </c>
      <c r="C206" s="10" t="s">
        <v>2126</v>
      </c>
      <c r="D206" s="11"/>
      <c r="E206" s="11"/>
      <c r="F206" s="11"/>
      <c r="G206" s="11"/>
      <c r="H206" s="11"/>
      <c r="I206" s="11"/>
      <c r="J206" s="12" t="s">
        <v>553</v>
      </c>
    </row>
    <row r="207" spans="2:10" x14ac:dyDescent="0.3">
      <c r="B207" s="10" t="s">
        <v>1335</v>
      </c>
      <c r="C207" s="10" t="s">
        <v>2127</v>
      </c>
      <c r="D207" s="11"/>
      <c r="E207" s="11"/>
      <c r="F207" s="11"/>
      <c r="G207" s="11"/>
      <c r="H207" s="11"/>
      <c r="I207" s="11"/>
      <c r="J207" s="12" t="s">
        <v>553</v>
      </c>
    </row>
    <row r="208" spans="2:10" x14ac:dyDescent="0.3">
      <c r="B208" s="10" t="s">
        <v>1336</v>
      </c>
      <c r="C208" s="10" t="s">
        <v>2128</v>
      </c>
      <c r="D208" s="11"/>
      <c r="E208" s="11"/>
      <c r="F208" s="11"/>
      <c r="G208" s="11"/>
      <c r="H208" s="11"/>
      <c r="I208" s="11"/>
      <c r="J208" s="12" t="s">
        <v>553</v>
      </c>
    </row>
    <row r="209" spans="2:10" x14ac:dyDescent="0.3">
      <c r="B209" s="10" t="s">
        <v>1337</v>
      </c>
      <c r="C209" s="10" t="s">
        <v>2129</v>
      </c>
      <c r="D209" s="11"/>
      <c r="E209" s="11"/>
      <c r="F209" s="11"/>
      <c r="G209" s="11"/>
      <c r="H209" s="11"/>
      <c r="I209" s="11"/>
      <c r="J209" s="12" t="s">
        <v>553</v>
      </c>
    </row>
    <row r="210" spans="2:10" x14ac:dyDescent="0.3">
      <c r="B210" s="10" t="s">
        <v>1338</v>
      </c>
      <c r="C210" s="10" t="s">
        <v>2130</v>
      </c>
      <c r="D210" s="11"/>
      <c r="E210" s="11"/>
      <c r="F210" s="11"/>
      <c r="G210" s="11"/>
      <c r="H210" s="11"/>
      <c r="I210" s="11"/>
      <c r="J210" s="12" t="s">
        <v>553</v>
      </c>
    </row>
    <row r="211" spans="2:10" x14ac:dyDescent="0.3">
      <c r="B211" s="10" t="s">
        <v>1339</v>
      </c>
      <c r="C211" s="10" t="s">
        <v>2131</v>
      </c>
      <c r="D211" s="11"/>
      <c r="E211" s="11"/>
      <c r="F211" s="11"/>
      <c r="G211" s="11"/>
      <c r="H211" s="11"/>
      <c r="I211" s="11"/>
      <c r="J211" s="12" t="s">
        <v>553</v>
      </c>
    </row>
    <row r="212" spans="2:10" x14ac:dyDescent="0.3">
      <c r="B212" s="10" t="s">
        <v>1340</v>
      </c>
      <c r="C212" s="10" t="s">
        <v>2132</v>
      </c>
      <c r="D212" s="11"/>
      <c r="E212" s="11"/>
      <c r="F212" s="11"/>
      <c r="G212" s="11"/>
      <c r="H212" s="11"/>
      <c r="I212" s="11"/>
      <c r="J212" s="12" t="s">
        <v>553</v>
      </c>
    </row>
    <row r="213" spans="2:10" x14ac:dyDescent="0.3">
      <c r="B213" s="10" t="s">
        <v>1341</v>
      </c>
      <c r="C213" s="10" t="s">
        <v>2133</v>
      </c>
      <c r="D213" s="11"/>
      <c r="E213" s="11"/>
      <c r="F213" s="11"/>
      <c r="G213" s="11"/>
      <c r="H213" s="11"/>
      <c r="I213" s="11"/>
      <c r="J213" s="12" t="s">
        <v>553</v>
      </c>
    </row>
    <row r="214" spans="2:10" x14ac:dyDescent="0.3">
      <c r="B214" s="10" t="s">
        <v>1342</v>
      </c>
      <c r="C214" s="10" t="s">
        <v>2134</v>
      </c>
      <c r="D214" s="11"/>
      <c r="E214" s="11"/>
      <c r="F214" s="11"/>
      <c r="G214" s="11"/>
      <c r="H214" s="11"/>
      <c r="I214" s="11"/>
      <c r="J214" s="12" t="s">
        <v>553</v>
      </c>
    </row>
    <row r="215" spans="2:10" x14ac:dyDescent="0.3">
      <c r="B215" s="10" t="s">
        <v>1343</v>
      </c>
      <c r="C215" s="10" t="s">
        <v>2135</v>
      </c>
      <c r="D215" s="11"/>
      <c r="E215" s="11"/>
      <c r="F215" s="11"/>
      <c r="G215" s="11"/>
      <c r="H215" s="11"/>
      <c r="I215" s="11"/>
      <c r="J215" s="12" t="s">
        <v>553</v>
      </c>
    </row>
    <row r="216" spans="2:10" x14ac:dyDescent="0.3">
      <c r="B216" s="10" t="s">
        <v>1344</v>
      </c>
      <c r="C216" s="10" t="s">
        <v>2136</v>
      </c>
      <c r="D216" s="11"/>
      <c r="E216" s="11"/>
      <c r="F216" s="11"/>
      <c r="G216" s="11"/>
      <c r="H216" s="11"/>
      <c r="I216" s="11"/>
      <c r="J216" s="12" t="s">
        <v>553</v>
      </c>
    </row>
    <row r="217" spans="2:10" x14ac:dyDescent="0.3">
      <c r="B217" s="10" t="s">
        <v>1345</v>
      </c>
      <c r="C217" s="10" t="s">
        <v>2137</v>
      </c>
      <c r="D217" s="11"/>
      <c r="E217" s="11"/>
      <c r="F217" s="11"/>
      <c r="G217" s="11"/>
      <c r="H217" s="11"/>
      <c r="I217" s="11"/>
      <c r="J217" s="12" t="s">
        <v>553</v>
      </c>
    </row>
    <row r="218" spans="2:10" x14ac:dyDescent="0.3">
      <c r="B218" s="10" t="s">
        <v>1346</v>
      </c>
      <c r="C218" s="10" t="s">
        <v>2138</v>
      </c>
      <c r="D218" s="11"/>
      <c r="E218" s="11"/>
      <c r="F218" s="11"/>
      <c r="G218" s="11"/>
      <c r="H218" s="11"/>
      <c r="I218" s="11"/>
      <c r="J218" s="12" t="s">
        <v>553</v>
      </c>
    </row>
    <row r="219" spans="2:10" x14ac:dyDescent="0.3">
      <c r="B219" s="10" t="s">
        <v>1347</v>
      </c>
      <c r="C219" s="10" t="s">
        <v>2139</v>
      </c>
      <c r="D219" s="11"/>
      <c r="E219" s="11"/>
      <c r="F219" s="11"/>
      <c r="G219" s="11"/>
      <c r="H219" s="11"/>
      <c r="I219" s="11"/>
      <c r="J219" s="12" t="s">
        <v>553</v>
      </c>
    </row>
    <row r="220" spans="2:10" x14ac:dyDescent="0.3">
      <c r="B220" s="10" t="s">
        <v>1348</v>
      </c>
      <c r="C220" s="10" t="s">
        <v>2140</v>
      </c>
      <c r="D220" s="11"/>
      <c r="E220" s="11"/>
      <c r="F220" s="11"/>
      <c r="G220" s="11"/>
      <c r="H220" s="11"/>
      <c r="I220" s="11"/>
      <c r="J220" s="12" t="s">
        <v>553</v>
      </c>
    </row>
    <row r="221" spans="2:10" x14ac:dyDescent="0.3">
      <c r="B221" s="10" t="s">
        <v>1349</v>
      </c>
      <c r="C221" s="10" t="s">
        <v>2141</v>
      </c>
      <c r="D221" s="11"/>
      <c r="E221" s="11"/>
      <c r="F221" s="11"/>
      <c r="G221" s="11"/>
      <c r="H221" s="11"/>
      <c r="I221" s="11"/>
      <c r="J221" s="12" t="s">
        <v>553</v>
      </c>
    </row>
    <row r="222" spans="2:10" x14ac:dyDescent="0.3">
      <c r="B222" s="10" t="s">
        <v>1350</v>
      </c>
      <c r="C222" s="10" t="s">
        <v>2142</v>
      </c>
      <c r="D222" s="11"/>
      <c r="E222" s="11"/>
      <c r="F222" s="11"/>
      <c r="G222" s="11"/>
      <c r="H222" s="11"/>
      <c r="I222" s="11"/>
      <c r="J222" s="12" t="s">
        <v>553</v>
      </c>
    </row>
    <row r="223" spans="2:10" x14ac:dyDescent="0.3">
      <c r="B223" s="10" t="s">
        <v>1351</v>
      </c>
      <c r="C223" s="10" t="s">
        <v>2143</v>
      </c>
      <c r="D223" s="11"/>
      <c r="E223" s="11"/>
      <c r="F223" s="11"/>
      <c r="G223" s="11"/>
      <c r="H223" s="11"/>
      <c r="I223" s="11"/>
      <c r="J223" s="12" t="s">
        <v>553</v>
      </c>
    </row>
    <row r="224" spans="2:10" x14ac:dyDescent="0.3">
      <c r="B224" s="10" t="s">
        <v>1352</v>
      </c>
      <c r="C224" s="10" t="s">
        <v>2144</v>
      </c>
      <c r="D224" s="11"/>
      <c r="E224" s="11"/>
      <c r="F224" s="11"/>
      <c r="G224" s="11"/>
      <c r="H224" s="11"/>
      <c r="I224" s="11"/>
      <c r="J224" s="12" t="s">
        <v>553</v>
      </c>
    </row>
    <row r="225" spans="2:10" x14ac:dyDescent="0.3">
      <c r="B225" s="10" t="s">
        <v>1353</v>
      </c>
      <c r="C225" s="10" t="s">
        <v>2145</v>
      </c>
      <c r="D225" s="11"/>
      <c r="E225" s="11"/>
      <c r="F225" s="11"/>
      <c r="G225" s="11"/>
      <c r="H225" s="11"/>
      <c r="I225" s="11"/>
      <c r="J225" s="12" t="s">
        <v>553</v>
      </c>
    </row>
    <row r="226" spans="2:10" x14ac:dyDescent="0.3">
      <c r="B226" s="10" t="s">
        <v>1354</v>
      </c>
      <c r="C226" s="10" t="s">
        <v>2146</v>
      </c>
      <c r="D226" s="11"/>
      <c r="E226" s="11"/>
      <c r="F226" s="11"/>
      <c r="G226" s="11"/>
      <c r="H226" s="11"/>
      <c r="I226" s="11"/>
      <c r="J226" s="12" t="s">
        <v>553</v>
      </c>
    </row>
    <row r="227" spans="2:10" x14ac:dyDescent="0.3">
      <c r="B227" s="10" t="s">
        <v>1355</v>
      </c>
      <c r="C227" s="10" t="s">
        <v>2147</v>
      </c>
      <c r="D227" s="11"/>
      <c r="E227" s="11"/>
      <c r="F227" s="11"/>
      <c r="G227" s="11"/>
      <c r="H227" s="11"/>
      <c r="I227" s="11"/>
      <c r="J227" s="12" t="s">
        <v>553</v>
      </c>
    </row>
    <row r="228" spans="2:10" x14ac:dyDescent="0.3">
      <c r="B228" s="10" t="s">
        <v>1356</v>
      </c>
      <c r="C228" s="10" t="s">
        <v>2148</v>
      </c>
      <c r="D228" s="11"/>
      <c r="E228" s="11"/>
      <c r="F228" s="11"/>
      <c r="G228" s="11"/>
      <c r="H228" s="11"/>
      <c r="I228" s="11"/>
      <c r="J228" s="12" t="s">
        <v>553</v>
      </c>
    </row>
    <row r="229" spans="2:10" x14ac:dyDescent="0.3">
      <c r="B229" s="10" t="s">
        <v>1357</v>
      </c>
      <c r="C229" s="10" t="s">
        <v>2149</v>
      </c>
      <c r="D229" s="11"/>
      <c r="E229" s="11"/>
      <c r="F229" s="11"/>
      <c r="G229" s="11"/>
      <c r="H229" s="11"/>
      <c r="I229" s="11"/>
      <c r="J229" s="12" t="s">
        <v>553</v>
      </c>
    </row>
    <row r="230" spans="2:10" x14ac:dyDescent="0.3">
      <c r="B230" s="10" t="s">
        <v>1358</v>
      </c>
      <c r="C230" s="10" t="s">
        <v>2150</v>
      </c>
      <c r="D230" s="11"/>
      <c r="E230" s="11"/>
      <c r="F230" s="11"/>
      <c r="G230" s="11"/>
      <c r="H230" s="11"/>
      <c r="I230" s="11"/>
      <c r="J230" s="12" t="s">
        <v>553</v>
      </c>
    </row>
    <row r="231" spans="2:10" x14ac:dyDescent="0.3">
      <c r="B231" s="10" t="s">
        <v>1359</v>
      </c>
      <c r="C231" s="10" t="s">
        <v>2151</v>
      </c>
      <c r="D231" s="11"/>
      <c r="E231" s="11"/>
      <c r="F231" s="11"/>
      <c r="G231" s="11"/>
      <c r="H231" s="11"/>
      <c r="I231" s="11"/>
      <c r="J231" s="12" t="s">
        <v>553</v>
      </c>
    </row>
    <row r="232" spans="2:10" x14ac:dyDescent="0.3">
      <c r="B232" s="10" t="s">
        <v>1360</v>
      </c>
      <c r="C232" s="10" t="s">
        <v>2152</v>
      </c>
      <c r="D232" s="11"/>
      <c r="E232" s="11"/>
      <c r="F232" s="11"/>
      <c r="G232" s="11"/>
      <c r="H232" s="11"/>
      <c r="I232" s="11"/>
      <c r="J232" s="12" t="s">
        <v>553</v>
      </c>
    </row>
    <row r="233" spans="2:10" x14ac:dyDescent="0.3">
      <c r="B233" s="10" t="s">
        <v>1361</v>
      </c>
      <c r="C233" s="10" t="s">
        <v>2153</v>
      </c>
      <c r="D233" s="11"/>
      <c r="E233" s="11"/>
      <c r="F233" s="11"/>
      <c r="G233" s="11"/>
      <c r="H233" s="11"/>
      <c r="I233" s="11"/>
      <c r="J233" s="12" t="s">
        <v>553</v>
      </c>
    </row>
    <row r="234" spans="2:10" x14ac:dyDescent="0.3">
      <c r="B234" s="10" t="s">
        <v>1362</v>
      </c>
      <c r="C234" s="10" t="s">
        <v>2154</v>
      </c>
      <c r="D234" s="11"/>
      <c r="E234" s="11"/>
      <c r="F234" s="11"/>
      <c r="G234" s="11"/>
      <c r="H234" s="11"/>
      <c r="I234" s="11"/>
      <c r="J234" s="12" t="s">
        <v>553</v>
      </c>
    </row>
    <row r="235" spans="2:10" x14ac:dyDescent="0.3">
      <c r="B235" s="10" t="s">
        <v>1363</v>
      </c>
      <c r="C235" s="10" t="s">
        <v>2155</v>
      </c>
      <c r="D235" s="11"/>
      <c r="E235" s="11"/>
      <c r="F235" s="11"/>
      <c r="G235" s="11"/>
      <c r="H235" s="11"/>
      <c r="I235" s="11"/>
      <c r="J235" s="12" t="s">
        <v>553</v>
      </c>
    </row>
    <row r="236" spans="2:10" x14ac:dyDescent="0.3">
      <c r="B236" s="10" t="s">
        <v>1364</v>
      </c>
      <c r="C236" s="10" t="s">
        <v>2156</v>
      </c>
      <c r="D236" s="11"/>
      <c r="E236" s="11"/>
      <c r="F236" s="11"/>
      <c r="G236" s="11"/>
      <c r="H236" s="11"/>
      <c r="I236" s="11"/>
      <c r="J236" s="12" t="s">
        <v>553</v>
      </c>
    </row>
    <row r="237" spans="2:10" x14ac:dyDescent="0.3">
      <c r="B237" s="10" t="s">
        <v>1365</v>
      </c>
      <c r="C237" s="10" t="s">
        <v>2157</v>
      </c>
      <c r="D237" s="11"/>
      <c r="E237" s="11"/>
      <c r="F237" s="11"/>
      <c r="G237" s="11"/>
      <c r="H237" s="11"/>
      <c r="I237" s="11"/>
      <c r="J237" s="12" t="s">
        <v>553</v>
      </c>
    </row>
    <row r="238" spans="2:10" x14ac:dyDescent="0.3">
      <c r="B238" s="10" t="s">
        <v>1366</v>
      </c>
      <c r="C238" s="10" t="s">
        <v>2158</v>
      </c>
      <c r="D238" s="11"/>
      <c r="E238" s="11"/>
      <c r="F238" s="11"/>
      <c r="G238" s="11"/>
      <c r="H238" s="11"/>
      <c r="I238" s="11"/>
      <c r="J238" s="12" t="s">
        <v>553</v>
      </c>
    </row>
    <row r="239" spans="2:10" x14ac:dyDescent="0.3">
      <c r="B239" s="10" t="s">
        <v>1367</v>
      </c>
      <c r="C239" s="10" t="s">
        <v>2159</v>
      </c>
      <c r="D239" s="11"/>
      <c r="E239" s="11"/>
      <c r="F239" s="11"/>
      <c r="G239" s="11"/>
      <c r="H239" s="11"/>
      <c r="I239" s="11"/>
      <c r="J239" s="12" t="s">
        <v>553</v>
      </c>
    </row>
    <row r="240" spans="2:10" x14ac:dyDescent="0.3">
      <c r="B240" s="10" t="s">
        <v>1368</v>
      </c>
      <c r="C240" s="10" t="s">
        <v>2160</v>
      </c>
      <c r="D240" s="11"/>
      <c r="E240" s="11"/>
      <c r="F240" s="11"/>
      <c r="G240" s="11"/>
      <c r="H240" s="11"/>
      <c r="I240" s="11"/>
      <c r="J240" s="12" t="s">
        <v>553</v>
      </c>
    </row>
    <row r="241" spans="2:10" x14ac:dyDescent="0.3">
      <c r="B241" s="10" t="s">
        <v>1369</v>
      </c>
      <c r="C241" s="10" t="s">
        <v>2161</v>
      </c>
      <c r="D241" s="11"/>
      <c r="E241" s="11"/>
      <c r="F241" s="11"/>
      <c r="G241" s="11"/>
      <c r="H241" s="11"/>
      <c r="I241" s="11"/>
      <c r="J241" s="12" t="s">
        <v>553</v>
      </c>
    </row>
    <row r="242" spans="2:10" x14ac:dyDescent="0.3">
      <c r="B242" s="10" t="s">
        <v>1370</v>
      </c>
      <c r="C242" s="10" t="s">
        <v>2162</v>
      </c>
      <c r="D242" s="11"/>
      <c r="E242" s="11"/>
      <c r="F242" s="11"/>
      <c r="G242" s="11"/>
      <c r="H242" s="11"/>
      <c r="I242" s="11"/>
      <c r="J242" s="12" t="s">
        <v>553</v>
      </c>
    </row>
    <row r="243" spans="2:10" x14ac:dyDescent="0.3">
      <c r="B243" s="10" t="s">
        <v>1371</v>
      </c>
      <c r="C243" s="10" t="s">
        <v>2163</v>
      </c>
      <c r="D243" s="11"/>
      <c r="E243" s="11"/>
      <c r="F243" s="11"/>
      <c r="G243" s="11"/>
      <c r="H243" s="11"/>
      <c r="I243" s="11"/>
      <c r="J243" s="12" t="s">
        <v>553</v>
      </c>
    </row>
    <row r="244" spans="2:10" x14ac:dyDescent="0.3">
      <c r="B244" s="10" t="s">
        <v>1372</v>
      </c>
      <c r="C244" s="10" t="s">
        <v>2164</v>
      </c>
      <c r="D244" s="11"/>
      <c r="E244" s="11"/>
      <c r="F244" s="11"/>
      <c r="G244" s="11"/>
      <c r="H244" s="11"/>
      <c r="I244" s="11"/>
      <c r="J244" s="12" t="s">
        <v>553</v>
      </c>
    </row>
    <row r="245" spans="2:10" x14ac:dyDescent="0.3">
      <c r="B245" s="10" t="s">
        <v>1373</v>
      </c>
      <c r="C245" s="10" t="s">
        <v>2165</v>
      </c>
      <c r="D245" s="11"/>
      <c r="E245" s="11"/>
      <c r="F245" s="11"/>
      <c r="G245" s="11"/>
      <c r="H245" s="11"/>
      <c r="I245" s="11"/>
      <c r="J245" s="12" t="s">
        <v>553</v>
      </c>
    </row>
    <row r="246" spans="2:10" x14ac:dyDescent="0.3">
      <c r="B246" s="10" t="s">
        <v>1374</v>
      </c>
      <c r="C246" s="10" t="s">
        <v>2166</v>
      </c>
      <c r="D246" s="11"/>
      <c r="E246" s="11"/>
      <c r="F246" s="11"/>
      <c r="G246" s="11"/>
      <c r="H246" s="11"/>
      <c r="I246" s="11"/>
      <c r="J246" s="12" t="s">
        <v>553</v>
      </c>
    </row>
    <row r="247" spans="2:10" x14ac:dyDescent="0.3">
      <c r="B247" s="10" t="s">
        <v>1375</v>
      </c>
      <c r="C247" s="10" t="s">
        <v>2167</v>
      </c>
      <c r="D247" s="11"/>
      <c r="E247" s="11"/>
      <c r="F247" s="11"/>
      <c r="G247" s="11"/>
      <c r="H247" s="11"/>
      <c r="I247" s="11"/>
      <c r="J247" s="12" t="s">
        <v>553</v>
      </c>
    </row>
    <row r="248" spans="2:10" x14ac:dyDescent="0.3">
      <c r="B248" s="10" t="s">
        <v>1376</v>
      </c>
      <c r="C248" s="10" t="s">
        <v>2168</v>
      </c>
      <c r="D248" s="11"/>
      <c r="E248" s="11"/>
      <c r="F248" s="11"/>
      <c r="G248" s="11"/>
      <c r="H248" s="11"/>
      <c r="I248" s="11"/>
      <c r="J248" s="12" t="s">
        <v>553</v>
      </c>
    </row>
    <row r="249" spans="2:10" x14ac:dyDescent="0.3">
      <c r="B249" s="10" t="s">
        <v>1377</v>
      </c>
      <c r="C249" s="10" t="s">
        <v>2169</v>
      </c>
      <c r="D249" s="11"/>
      <c r="E249" s="11"/>
      <c r="F249" s="11"/>
      <c r="G249" s="11"/>
      <c r="H249" s="11"/>
      <c r="I249" s="11"/>
      <c r="J249" s="12" t="s">
        <v>553</v>
      </c>
    </row>
    <row r="250" spans="2:10" x14ac:dyDescent="0.3">
      <c r="B250" s="10" t="s">
        <v>1378</v>
      </c>
      <c r="C250" s="10" t="s">
        <v>2170</v>
      </c>
      <c r="D250" s="11"/>
      <c r="E250" s="11"/>
      <c r="F250" s="11"/>
      <c r="G250" s="11"/>
      <c r="H250" s="11"/>
      <c r="I250" s="11"/>
      <c r="J250" s="12" t="s">
        <v>553</v>
      </c>
    </row>
    <row r="251" spans="2:10" x14ac:dyDescent="0.3">
      <c r="B251" s="10" t="s">
        <v>1379</v>
      </c>
      <c r="C251" s="10" t="s">
        <v>2171</v>
      </c>
      <c r="D251" s="11"/>
      <c r="E251" s="11"/>
      <c r="F251" s="11"/>
      <c r="G251" s="11"/>
      <c r="H251" s="11"/>
      <c r="I251" s="11"/>
      <c r="J251" s="12" t="s">
        <v>553</v>
      </c>
    </row>
    <row r="252" spans="2:10" x14ac:dyDescent="0.3">
      <c r="B252" s="10" t="s">
        <v>1380</v>
      </c>
      <c r="C252" s="10" t="s">
        <v>2172</v>
      </c>
      <c r="D252" s="11"/>
      <c r="E252" s="11"/>
      <c r="F252" s="11"/>
      <c r="G252" s="11"/>
      <c r="H252" s="11"/>
      <c r="I252" s="11"/>
      <c r="J252" s="12" t="s">
        <v>553</v>
      </c>
    </row>
    <row r="253" spans="2:10" x14ac:dyDescent="0.3">
      <c r="B253" s="10" t="s">
        <v>1381</v>
      </c>
      <c r="C253" s="10" t="s">
        <v>2173</v>
      </c>
      <c r="D253" s="11"/>
      <c r="E253" s="11"/>
      <c r="F253" s="11"/>
      <c r="G253" s="11"/>
      <c r="H253" s="11"/>
      <c r="I253" s="11"/>
      <c r="J253" s="12" t="s">
        <v>553</v>
      </c>
    </row>
    <row r="254" spans="2:10" x14ac:dyDescent="0.3">
      <c r="B254" s="10" t="s">
        <v>1382</v>
      </c>
      <c r="C254" s="10" t="s">
        <v>2174</v>
      </c>
      <c r="D254" s="11"/>
      <c r="E254" s="11"/>
      <c r="F254" s="11"/>
      <c r="G254" s="11"/>
      <c r="H254" s="11"/>
      <c r="I254" s="11"/>
      <c r="J254" s="12" t="s">
        <v>553</v>
      </c>
    </row>
    <row r="255" spans="2:10" x14ac:dyDescent="0.3">
      <c r="B255" s="10" t="s">
        <v>1383</v>
      </c>
      <c r="C255" s="10" t="s">
        <v>2175</v>
      </c>
      <c r="D255" s="11"/>
      <c r="E255" s="11"/>
      <c r="F255" s="11"/>
      <c r="G255" s="11"/>
      <c r="H255" s="11"/>
      <c r="I255" s="11"/>
      <c r="J255" s="12" t="s">
        <v>553</v>
      </c>
    </row>
    <row r="256" spans="2:10" x14ac:dyDescent="0.3">
      <c r="B256" s="10" t="s">
        <v>1384</v>
      </c>
      <c r="C256" s="10" t="s">
        <v>2176</v>
      </c>
      <c r="D256" s="11"/>
      <c r="E256" s="11"/>
      <c r="F256" s="11"/>
      <c r="G256" s="11"/>
      <c r="H256" s="11"/>
      <c r="I256" s="11"/>
      <c r="J256" s="12" t="s">
        <v>553</v>
      </c>
    </row>
    <row r="257" spans="2:10" x14ac:dyDescent="0.3">
      <c r="B257" s="10" t="s">
        <v>1385</v>
      </c>
      <c r="C257" s="10" t="s">
        <v>2177</v>
      </c>
      <c r="D257" s="11"/>
      <c r="E257" s="11"/>
      <c r="F257" s="11"/>
      <c r="G257" s="11"/>
      <c r="H257" s="11"/>
      <c r="I257" s="11"/>
      <c r="J257" s="12" t="s">
        <v>553</v>
      </c>
    </row>
    <row r="258" spans="2:10" x14ac:dyDescent="0.3">
      <c r="B258" s="10" t="s">
        <v>1386</v>
      </c>
      <c r="C258" s="10" t="s">
        <v>2178</v>
      </c>
      <c r="D258" s="11"/>
      <c r="E258" s="11"/>
      <c r="F258" s="11"/>
      <c r="G258" s="11"/>
      <c r="H258" s="11"/>
      <c r="I258" s="11"/>
      <c r="J258" s="12" t="s">
        <v>553</v>
      </c>
    </row>
    <row r="259" spans="2:10" x14ac:dyDescent="0.3">
      <c r="B259" s="10" t="s">
        <v>1387</v>
      </c>
      <c r="C259" s="10" t="s">
        <v>2179</v>
      </c>
      <c r="D259" s="11"/>
      <c r="E259" s="11"/>
      <c r="F259" s="11"/>
      <c r="G259" s="11"/>
      <c r="H259" s="11"/>
      <c r="I259" s="11"/>
      <c r="J259" s="12" t="s">
        <v>553</v>
      </c>
    </row>
    <row r="260" spans="2:10" x14ac:dyDescent="0.3">
      <c r="B260" s="10" t="s">
        <v>1388</v>
      </c>
      <c r="C260" s="10" t="s">
        <v>2180</v>
      </c>
      <c r="D260" s="11"/>
      <c r="E260" s="11"/>
      <c r="F260" s="11"/>
      <c r="G260" s="11"/>
      <c r="H260" s="11"/>
      <c r="I260" s="11"/>
      <c r="J260" s="12" t="s">
        <v>553</v>
      </c>
    </row>
    <row r="261" spans="2:10" x14ac:dyDescent="0.3">
      <c r="B261" s="10" t="s">
        <v>1389</v>
      </c>
      <c r="C261" s="10" t="s">
        <v>2181</v>
      </c>
      <c r="D261" s="11"/>
      <c r="E261" s="11"/>
      <c r="F261" s="11"/>
      <c r="G261" s="11"/>
      <c r="H261" s="11"/>
      <c r="I261" s="11"/>
      <c r="J261" s="12" t="s">
        <v>553</v>
      </c>
    </row>
    <row r="262" spans="2:10" x14ac:dyDescent="0.3">
      <c r="B262" s="10" t="s">
        <v>1390</v>
      </c>
      <c r="C262" s="10" t="s">
        <v>2182</v>
      </c>
      <c r="D262" s="11"/>
      <c r="E262" s="11"/>
      <c r="F262" s="11"/>
      <c r="G262" s="11"/>
      <c r="H262" s="11"/>
      <c r="I262" s="11"/>
      <c r="J262" s="12" t="s">
        <v>553</v>
      </c>
    </row>
    <row r="263" spans="2:10" x14ac:dyDescent="0.3">
      <c r="B263" s="10" t="s">
        <v>1391</v>
      </c>
      <c r="C263" s="10" t="s">
        <v>2183</v>
      </c>
      <c r="D263" s="11"/>
      <c r="E263" s="11"/>
      <c r="F263" s="11"/>
      <c r="G263" s="11"/>
      <c r="H263" s="11"/>
      <c r="I263" s="11"/>
      <c r="J263" s="12" t="s">
        <v>553</v>
      </c>
    </row>
    <row r="264" spans="2:10" x14ac:dyDescent="0.3">
      <c r="B264" s="10" t="s">
        <v>1392</v>
      </c>
      <c r="C264" s="10" t="s">
        <v>2184</v>
      </c>
      <c r="D264" s="11"/>
      <c r="E264" s="11"/>
      <c r="F264" s="11"/>
      <c r="G264" s="11"/>
      <c r="H264" s="11"/>
      <c r="I264" s="11"/>
      <c r="J264" s="12" t="s">
        <v>553</v>
      </c>
    </row>
    <row r="265" spans="2:10" x14ac:dyDescent="0.3">
      <c r="B265" s="10" t="s">
        <v>1393</v>
      </c>
      <c r="C265" s="10" t="s">
        <v>2185</v>
      </c>
      <c r="D265" s="11"/>
      <c r="E265" s="11"/>
      <c r="F265" s="11"/>
      <c r="G265" s="11"/>
      <c r="H265" s="11"/>
      <c r="I265" s="11"/>
      <c r="J265" s="12" t="s">
        <v>553</v>
      </c>
    </row>
    <row r="266" spans="2:10" x14ac:dyDescent="0.3">
      <c r="B266" s="10" t="s">
        <v>1394</v>
      </c>
      <c r="C266" s="10" t="s">
        <v>2186</v>
      </c>
      <c r="D266" s="11"/>
      <c r="E266" s="11"/>
      <c r="F266" s="11"/>
      <c r="G266" s="11"/>
      <c r="H266" s="11"/>
      <c r="I266" s="11"/>
      <c r="J266" s="12" t="s">
        <v>553</v>
      </c>
    </row>
    <row r="267" spans="2:10" x14ac:dyDescent="0.3">
      <c r="B267" s="10" t="s">
        <v>1395</v>
      </c>
      <c r="C267" s="10" t="s">
        <v>2187</v>
      </c>
      <c r="D267" s="11"/>
      <c r="E267" s="11"/>
      <c r="F267" s="11"/>
      <c r="G267" s="11"/>
      <c r="H267" s="11"/>
      <c r="I267" s="11"/>
      <c r="J267" s="12" t="s">
        <v>553</v>
      </c>
    </row>
    <row r="268" spans="2:10" x14ac:dyDescent="0.3">
      <c r="B268" s="10" t="s">
        <v>1396</v>
      </c>
      <c r="C268" s="10" t="s">
        <v>2188</v>
      </c>
      <c r="D268" s="11"/>
      <c r="E268" s="11"/>
      <c r="F268" s="11"/>
      <c r="G268" s="11"/>
      <c r="H268" s="11"/>
      <c r="I268" s="11"/>
      <c r="J268" s="12" t="s">
        <v>553</v>
      </c>
    </row>
    <row r="269" spans="2:10" x14ac:dyDescent="0.3">
      <c r="B269" s="10" t="s">
        <v>1397</v>
      </c>
      <c r="C269" s="10" t="s">
        <v>2189</v>
      </c>
      <c r="D269" s="11"/>
      <c r="E269" s="11"/>
      <c r="F269" s="11"/>
      <c r="G269" s="11"/>
      <c r="H269" s="11"/>
      <c r="I269" s="11"/>
      <c r="J269" s="12" t="s">
        <v>553</v>
      </c>
    </row>
    <row r="270" spans="2:10" x14ac:dyDescent="0.3">
      <c r="B270" s="10" t="s">
        <v>1398</v>
      </c>
      <c r="C270" s="10" t="s">
        <v>2190</v>
      </c>
      <c r="D270" s="11"/>
      <c r="E270" s="11"/>
      <c r="F270" s="11"/>
      <c r="G270" s="11"/>
      <c r="H270" s="11"/>
      <c r="I270" s="11"/>
      <c r="J270" s="12" t="s">
        <v>553</v>
      </c>
    </row>
    <row r="271" spans="2:10" x14ac:dyDescent="0.3">
      <c r="B271" s="10" t="s">
        <v>1399</v>
      </c>
      <c r="C271" s="10" t="s">
        <v>2191</v>
      </c>
      <c r="D271" s="11"/>
      <c r="E271" s="11"/>
      <c r="F271" s="11"/>
      <c r="G271" s="11"/>
      <c r="H271" s="11"/>
      <c r="I271" s="11"/>
      <c r="J271" s="12" t="s">
        <v>553</v>
      </c>
    </row>
    <row r="272" spans="2:10" x14ac:dyDescent="0.3">
      <c r="B272" s="10" t="s">
        <v>1400</v>
      </c>
      <c r="C272" s="10" t="s">
        <v>2192</v>
      </c>
      <c r="D272" s="11"/>
      <c r="E272" s="11"/>
      <c r="F272" s="11"/>
      <c r="G272" s="11"/>
      <c r="H272" s="11"/>
      <c r="I272" s="11"/>
      <c r="J272" s="12" t="s">
        <v>553</v>
      </c>
    </row>
    <row r="273" spans="2:10" x14ac:dyDescent="0.3">
      <c r="B273" s="10" t="s">
        <v>1401</v>
      </c>
      <c r="C273" s="10" t="s">
        <v>2193</v>
      </c>
      <c r="D273" s="11"/>
      <c r="E273" s="11"/>
      <c r="F273" s="11"/>
      <c r="G273" s="11"/>
      <c r="H273" s="11"/>
      <c r="I273" s="11"/>
      <c r="J273" s="12" t="s">
        <v>553</v>
      </c>
    </row>
    <row r="274" spans="2:10" x14ac:dyDescent="0.3">
      <c r="B274" s="10" t="s">
        <v>1402</v>
      </c>
      <c r="C274" s="10" t="s">
        <v>2194</v>
      </c>
      <c r="D274" s="11"/>
      <c r="E274" s="11"/>
      <c r="F274" s="11"/>
      <c r="G274" s="11"/>
      <c r="H274" s="11"/>
      <c r="I274" s="11"/>
      <c r="J274" s="12" t="s">
        <v>553</v>
      </c>
    </row>
    <row r="275" spans="2:10" x14ac:dyDescent="0.3">
      <c r="B275" s="10" t="s">
        <v>1403</v>
      </c>
      <c r="C275" s="10" t="s">
        <v>2195</v>
      </c>
      <c r="D275" s="11"/>
      <c r="E275" s="11"/>
      <c r="F275" s="11"/>
      <c r="G275" s="11"/>
      <c r="H275" s="11"/>
      <c r="I275" s="11"/>
      <c r="J275" s="12" t="s">
        <v>553</v>
      </c>
    </row>
    <row r="276" spans="2:10" x14ac:dyDescent="0.3">
      <c r="B276" s="10" t="s">
        <v>1404</v>
      </c>
      <c r="C276" s="10" t="s">
        <v>2196</v>
      </c>
      <c r="D276" s="11"/>
      <c r="E276" s="11"/>
      <c r="F276" s="11"/>
      <c r="G276" s="11"/>
      <c r="H276" s="11"/>
      <c r="I276" s="11"/>
      <c r="J276" s="12" t="s">
        <v>553</v>
      </c>
    </row>
    <row r="277" spans="2:10" x14ac:dyDescent="0.3">
      <c r="B277" s="10" t="s">
        <v>1405</v>
      </c>
      <c r="C277" s="10" t="s">
        <v>2197</v>
      </c>
      <c r="D277" s="11"/>
      <c r="E277" s="11"/>
      <c r="F277" s="11"/>
      <c r="G277" s="11"/>
      <c r="H277" s="11"/>
      <c r="I277" s="11"/>
      <c r="J277" s="12" t="s">
        <v>553</v>
      </c>
    </row>
    <row r="278" spans="2:10" x14ac:dyDescent="0.3">
      <c r="B278" s="10" t="s">
        <v>1406</v>
      </c>
      <c r="C278" s="10" t="s">
        <v>2198</v>
      </c>
      <c r="D278" s="11"/>
      <c r="E278" s="11"/>
      <c r="F278" s="11"/>
      <c r="G278" s="11"/>
      <c r="H278" s="11"/>
      <c r="I278" s="11"/>
      <c r="J278" s="12" t="s">
        <v>553</v>
      </c>
    </row>
    <row r="279" spans="2:10" x14ac:dyDescent="0.3">
      <c r="B279" s="10" t="s">
        <v>1407</v>
      </c>
      <c r="C279" s="10" t="s">
        <v>2199</v>
      </c>
      <c r="D279" s="11"/>
      <c r="E279" s="11"/>
      <c r="F279" s="11"/>
      <c r="G279" s="11"/>
      <c r="H279" s="11"/>
      <c r="I279" s="11"/>
      <c r="J279" s="12" t="s">
        <v>553</v>
      </c>
    </row>
    <row r="280" spans="2:10" x14ac:dyDescent="0.3">
      <c r="B280" s="10" t="s">
        <v>1408</v>
      </c>
      <c r="C280" s="10" t="s">
        <v>2200</v>
      </c>
      <c r="D280" s="11"/>
      <c r="E280" s="11"/>
      <c r="F280" s="11"/>
      <c r="G280" s="11"/>
      <c r="H280" s="11"/>
      <c r="I280" s="11"/>
      <c r="J280" s="12" t="s">
        <v>553</v>
      </c>
    </row>
    <row r="281" spans="2:10" x14ac:dyDescent="0.3">
      <c r="B281" s="10" t="s">
        <v>1409</v>
      </c>
      <c r="C281" s="10" t="s">
        <v>2201</v>
      </c>
      <c r="D281" s="11"/>
      <c r="E281" s="11"/>
      <c r="F281" s="11"/>
      <c r="G281" s="11"/>
      <c r="H281" s="11"/>
      <c r="I281" s="11"/>
      <c r="J281" s="12" t="s">
        <v>553</v>
      </c>
    </row>
    <row r="282" spans="2:10" x14ac:dyDescent="0.3">
      <c r="B282" s="10" t="s">
        <v>1410</v>
      </c>
      <c r="C282" s="10" t="s">
        <v>2202</v>
      </c>
      <c r="D282" s="11"/>
      <c r="E282" s="11"/>
      <c r="F282" s="11"/>
      <c r="G282" s="11"/>
      <c r="H282" s="11"/>
      <c r="I282" s="11"/>
      <c r="J282" s="12" t="s">
        <v>553</v>
      </c>
    </row>
    <row r="283" spans="2:10" x14ac:dyDescent="0.3">
      <c r="B283" s="10" t="s">
        <v>1411</v>
      </c>
      <c r="C283" s="10" t="s">
        <v>2203</v>
      </c>
      <c r="D283" s="11"/>
      <c r="E283" s="11"/>
      <c r="F283" s="11"/>
      <c r="G283" s="11"/>
      <c r="H283" s="11"/>
      <c r="I283" s="11"/>
      <c r="J283" s="12" t="s">
        <v>553</v>
      </c>
    </row>
    <row r="284" spans="2:10" x14ac:dyDescent="0.3">
      <c r="B284" s="10" t="s">
        <v>1412</v>
      </c>
      <c r="C284" s="10" t="s">
        <v>2204</v>
      </c>
      <c r="D284" s="11"/>
      <c r="E284" s="11"/>
      <c r="F284" s="11"/>
      <c r="G284" s="11"/>
      <c r="H284" s="11"/>
      <c r="I284" s="11"/>
      <c r="J284" s="12" t="s">
        <v>1994</v>
      </c>
    </row>
    <row r="285" spans="2:10" x14ac:dyDescent="0.3">
      <c r="B285" s="10" t="s">
        <v>1413</v>
      </c>
      <c r="C285" s="10" t="s">
        <v>2205</v>
      </c>
      <c r="D285" s="11"/>
      <c r="E285" s="11"/>
      <c r="F285" s="11"/>
      <c r="G285" s="11"/>
      <c r="H285" s="11"/>
      <c r="I285" s="11"/>
      <c r="J285" s="12" t="s">
        <v>1994</v>
      </c>
    </row>
    <row r="286" spans="2:10" x14ac:dyDescent="0.3">
      <c r="B286" s="10" t="s">
        <v>1414</v>
      </c>
      <c r="C286" s="10" t="s">
        <v>2206</v>
      </c>
      <c r="D286" s="11"/>
      <c r="E286" s="11"/>
      <c r="F286" s="11"/>
      <c r="G286" s="11"/>
      <c r="H286" s="11"/>
      <c r="I286" s="11"/>
      <c r="J286" s="12" t="s">
        <v>1994</v>
      </c>
    </row>
    <row r="287" spans="2:10" x14ac:dyDescent="0.3">
      <c r="B287" s="10" t="s">
        <v>1415</v>
      </c>
      <c r="C287" s="10" t="s">
        <v>2207</v>
      </c>
      <c r="D287" s="11"/>
      <c r="E287" s="11"/>
      <c r="F287" s="11"/>
      <c r="G287" s="11"/>
      <c r="H287" s="11"/>
      <c r="I287" s="11"/>
      <c r="J287" s="12" t="s">
        <v>1994</v>
      </c>
    </row>
    <row r="288" spans="2:10" x14ac:dyDescent="0.3">
      <c r="B288" s="10" t="s">
        <v>1416</v>
      </c>
      <c r="C288" s="10" t="s">
        <v>2208</v>
      </c>
      <c r="D288" s="11"/>
      <c r="E288" s="11"/>
      <c r="F288" s="11"/>
      <c r="G288" s="11"/>
      <c r="H288" s="11"/>
      <c r="I288" s="11"/>
      <c r="J288" s="12" t="s">
        <v>1994</v>
      </c>
    </row>
    <row r="289" spans="2:10" x14ac:dyDescent="0.3">
      <c r="B289" s="10" t="s">
        <v>1417</v>
      </c>
      <c r="C289" s="10" t="s">
        <v>2209</v>
      </c>
      <c r="D289" s="11"/>
      <c r="E289" s="11"/>
      <c r="F289" s="11"/>
      <c r="G289" s="11"/>
      <c r="H289" s="11"/>
      <c r="I289" s="11"/>
      <c r="J289" s="12" t="s">
        <v>1994</v>
      </c>
    </row>
    <row r="290" spans="2:10" x14ac:dyDescent="0.3">
      <c r="B290" s="10" t="s">
        <v>1418</v>
      </c>
      <c r="C290" s="10" t="s">
        <v>2210</v>
      </c>
      <c r="D290" s="11"/>
      <c r="E290" s="11"/>
      <c r="F290" s="11"/>
      <c r="G290" s="11"/>
      <c r="H290" s="11"/>
      <c r="I290" s="11"/>
      <c r="J290" s="12" t="s">
        <v>1994</v>
      </c>
    </row>
    <row r="291" spans="2:10" x14ac:dyDescent="0.3">
      <c r="B291" s="10" t="s">
        <v>1419</v>
      </c>
      <c r="C291" s="10" t="s">
        <v>2211</v>
      </c>
      <c r="D291" s="11"/>
      <c r="E291" s="11"/>
      <c r="F291" s="11"/>
      <c r="G291" s="11"/>
      <c r="H291" s="11"/>
      <c r="I291" s="11"/>
      <c r="J291" s="12" t="s">
        <v>1994</v>
      </c>
    </row>
    <row r="292" spans="2:10" x14ac:dyDescent="0.3">
      <c r="B292" s="10" t="s">
        <v>1420</v>
      </c>
      <c r="C292" s="10" t="s">
        <v>2212</v>
      </c>
      <c r="D292" s="11"/>
      <c r="E292" s="11"/>
      <c r="F292" s="11"/>
      <c r="G292" s="11"/>
      <c r="H292" s="11"/>
      <c r="I292" s="11"/>
      <c r="J292" s="12" t="s">
        <v>1994</v>
      </c>
    </row>
    <row r="293" spans="2:10" x14ac:dyDescent="0.3">
      <c r="B293" s="10" t="s">
        <v>1421</v>
      </c>
      <c r="C293" s="10" t="s">
        <v>2213</v>
      </c>
      <c r="D293" s="11"/>
      <c r="E293" s="11"/>
      <c r="F293" s="11"/>
      <c r="G293" s="11"/>
      <c r="H293" s="11"/>
      <c r="I293" s="11"/>
      <c r="J293" s="12" t="s">
        <v>1994</v>
      </c>
    </row>
    <row r="294" spans="2:10" x14ac:dyDescent="0.3">
      <c r="B294" s="10" t="s">
        <v>1422</v>
      </c>
      <c r="C294" s="10" t="s">
        <v>2214</v>
      </c>
      <c r="D294" s="11"/>
      <c r="E294" s="11"/>
      <c r="F294" s="11"/>
      <c r="G294" s="11"/>
      <c r="H294" s="11"/>
      <c r="I294" s="11"/>
      <c r="J294" s="12" t="s">
        <v>553</v>
      </c>
    </row>
    <row r="295" spans="2:10" x14ac:dyDescent="0.3">
      <c r="B295" s="10" t="s">
        <v>1423</v>
      </c>
      <c r="C295" s="10" t="s">
        <v>2215</v>
      </c>
      <c r="D295" s="11"/>
      <c r="E295" s="11"/>
      <c r="F295" s="11"/>
      <c r="G295" s="11"/>
      <c r="H295" s="11"/>
      <c r="I295" s="11"/>
      <c r="J295" s="12" t="s">
        <v>553</v>
      </c>
    </row>
    <row r="296" spans="2:10" x14ac:dyDescent="0.3">
      <c r="B296" s="10" t="s">
        <v>1424</v>
      </c>
      <c r="C296" s="10" t="s">
        <v>2216</v>
      </c>
      <c r="D296" s="11"/>
      <c r="E296" s="11"/>
      <c r="F296" s="11"/>
      <c r="G296" s="11"/>
      <c r="H296" s="11"/>
      <c r="I296" s="11"/>
      <c r="J296" s="12" t="s">
        <v>553</v>
      </c>
    </row>
    <row r="297" spans="2:10" x14ac:dyDescent="0.3">
      <c r="B297" s="10" t="s">
        <v>1425</v>
      </c>
      <c r="C297" s="10" t="s">
        <v>2217</v>
      </c>
      <c r="D297" s="11"/>
      <c r="E297" s="11"/>
      <c r="F297" s="11"/>
      <c r="G297" s="11"/>
      <c r="H297" s="11"/>
      <c r="I297" s="11"/>
      <c r="J297" s="12" t="s">
        <v>553</v>
      </c>
    </row>
    <row r="298" spans="2:10" x14ac:dyDescent="0.3">
      <c r="B298" s="10" t="s">
        <v>1426</v>
      </c>
      <c r="C298" s="10" t="s">
        <v>2218</v>
      </c>
      <c r="D298" s="11"/>
      <c r="E298" s="11"/>
      <c r="F298" s="11"/>
      <c r="G298" s="11"/>
      <c r="H298" s="11"/>
      <c r="I298" s="11"/>
      <c r="J298" s="12" t="s">
        <v>553</v>
      </c>
    </row>
    <row r="299" spans="2:10" x14ac:dyDescent="0.3">
      <c r="B299" s="10" t="s">
        <v>1427</v>
      </c>
      <c r="C299" s="10" t="s">
        <v>2219</v>
      </c>
      <c r="D299" s="11"/>
      <c r="E299" s="11"/>
      <c r="F299" s="11"/>
      <c r="G299" s="11"/>
      <c r="H299" s="11"/>
      <c r="I299" s="11"/>
      <c r="J299" s="12" t="s">
        <v>553</v>
      </c>
    </row>
    <row r="300" spans="2:10" x14ac:dyDescent="0.3">
      <c r="B300" s="10" t="s">
        <v>1428</v>
      </c>
      <c r="C300" s="10" t="s">
        <v>2220</v>
      </c>
      <c r="D300" s="11"/>
      <c r="E300" s="11"/>
      <c r="F300" s="11"/>
      <c r="G300" s="11"/>
      <c r="H300" s="11"/>
      <c r="I300" s="11"/>
      <c r="J300" s="12" t="s">
        <v>553</v>
      </c>
    </row>
    <row r="301" spans="2:10" x14ac:dyDescent="0.3">
      <c r="B301" s="10" t="s">
        <v>1429</v>
      </c>
      <c r="C301" s="10" t="s">
        <v>2221</v>
      </c>
      <c r="D301" s="11"/>
      <c r="E301" s="11"/>
      <c r="F301" s="11"/>
      <c r="G301" s="11"/>
      <c r="H301" s="11"/>
      <c r="I301" s="11"/>
      <c r="J301" s="12" t="s">
        <v>553</v>
      </c>
    </row>
    <row r="302" spans="2:10" x14ac:dyDescent="0.3">
      <c r="B302" s="10" t="s">
        <v>1430</v>
      </c>
      <c r="C302" s="10" t="s">
        <v>2222</v>
      </c>
      <c r="D302" s="11"/>
      <c r="E302" s="11"/>
      <c r="F302" s="11"/>
      <c r="G302" s="11"/>
      <c r="H302" s="11"/>
      <c r="I302" s="11"/>
      <c r="J302" s="12" t="s">
        <v>553</v>
      </c>
    </row>
    <row r="303" spans="2:10" x14ac:dyDescent="0.3">
      <c r="B303" s="10" t="s">
        <v>1431</v>
      </c>
      <c r="C303" s="10" t="s">
        <v>2223</v>
      </c>
      <c r="D303" s="11"/>
      <c r="E303" s="11"/>
      <c r="F303" s="11"/>
      <c r="G303" s="11"/>
      <c r="H303" s="11"/>
      <c r="I303" s="11"/>
      <c r="J303" s="12" t="s">
        <v>553</v>
      </c>
    </row>
    <row r="304" spans="2:10" x14ac:dyDescent="0.3">
      <c r="B304" s="10" t="s">
        <v>1432</v>
      </c>
      <c r="C304" s="10" t="s">
        <v>2224</v>
      </c>
      <c r="D304" s="11"/>
      <c r="E304" s="11"/>
      <c r="F304" s="11"/>
      <c r="G304" s="11"/>
      <c r="H304" s="11"/>
      <c r="I304" s="11"/>
      <c r="J304" s="12" t="s">
        <v>553</v>
      </c>
    </row>
    <row r="305" spans="2:10" x14ac:dyDescent="0.3">
      <c r="B305" s="10" t="s">
        <v>1433</v>
      </c>
      <c r="C305" s="10" t="s">
        <v>2225</v>
      </c>
      <c r="D305" s="11"/>
      <c r="E305" s="11"/>
      <c r="F305" s="11"/>
      <c r="G305" s="11"/>
      <c r="H305" s="11"/>
      <c r="I305" s="11"/>
      <c r="J305" s="12" t="s">
        <v>553</v>
      </c>
    </row>
    <row r="306" spans="2:10" x14ac:dyDescent="0.3">
      <c r="B306" s="10" t="s">
        <v>1434</v>
      </c>
      <c r="C306" s="10" t="s">
        <v>2226</v>
      </c>
      <c r="D306" s="11"/>
      <c r="E306" s="11"/>
      <c r="F306" s="11"/>
      <c r="G306" s="11"/>
      <c r="H306" s="11"/>
      <c r="I306" s="11"/>
      <c r="J306" s="12" t="s">
        <v>553</v>
      </c>
    </row>
    <row r="307" spans="2:10" x14ac:dyDescent="0.3">
      <c r="B307" s="10" t="s">
        <v>1435</v>
      </c>
      <c r="C307" s="10" t="s">
        <v>2227</v>
      </c>
      <c r="D307" s="11"/>
      <c r="E307" s="11"/>
      <c r="F307" s="11"/>
      <c r="G307" s="11"/>
      <c r="H307" s="11"/>
      <c r="I307" s="11"/>
      <c r="J307" s="12" t="s">
        <v>553</v>
      </c>
    </row>
    <row r="308" spans="2:10" x14ac:dyDescent="0.3">
      <c r="B308" s="10" t="s">
        <v>1436</v>
      </c>
      <c r="C308" s="10" t="s">
        <v>2228</v>
      </c>
      <c r="D308" s="11"/>
      <c r="E308" s="11"/>
      <c r="F308" s="11"/>
      <c r="G308" s="11"/>
      <c r="H308" s="11"/>
      <c r="I308" s="11"/>
      <c r="J308" s="12" t="s">
        <v>553</v>
      </c>
    </row>
    <row r="309" spans="2:10" x14ac:dyDescent="0.3">
      <c r="B309" s="10" t="s">
        <v>1437</v>
      </c>
      <c r="C309" s="10" t="s">
        <v>2229</v>
      </c>
      <c r="D309" s="11"/>
      <c r="E309" s="11"/>
      <c r="F309" s="11"/>
      <c r="G309" s="11"/>
      <c r="H309" s="11"/>
      <c r="I309" s="11"/>
      <c r="J309" s="12" t="s">
        <v>553</v>
      </c>
    </row>
    <row r="310" spans="2:10" x14ac:dyDescent="0.3">
      <c r="B310" s="10" t="s">
        <v>1438</v>
      </c>
      <c r="C310" s="10" t="s">
        <v>2230</v>
      </c>
      <c r="D310" s="11"/>
      <c r="E310" s="11"/>
      <c r="F310" s="11"/>
      <c r="G310" s="11"/>
      <c r="H310" s="11"/>
      <c r="I310" s="11"/>
      <c r="J310" s="12" t="s">
        <v>553</v>
      </c>
    </row>
    <row r="311" spans="2:10" x14ac:dyDescent="0.3">
      <c r="B311" s="10" t="s">
        <v>1439</v>
      </c>
      <c r="C311" s="10" t="s">
        <v>2231</v>
      </c>
      <c r="D311" s="11"/>
      <c r="E311" s="11"/>
      <c r="F311" s="11"/>
      <c r="G311" s="11"/>
      <c r="H311" s="11"/>
      <c r="I311" s="11"/>
      <c r="J311" s="12" t="s">
        <v>553</v>
      </c>
    </row>
    <row r="312" spans="2:10" x14ac:dyDescent="0.3">
      <c r="B312" s="10" t="s">
        <v>1440</v>
      </c>
      <c r="C312" s="10" t="s">
        <v>2232</v>
      </c>
      <c r="D312" s="11"/>
      <c r="E312" s="11"/>
      <c r="F312" s="11"/>
      <c r="G312" s="11"/>
      <c r="H312" s="11"/>
      <c r="I312" s="11"/>
      <c r="J312" s="12" t="s">
        <v>553</v>
      </c>
    </row>
    <row r="313" spans="2:10" x14ac:dyDescent="0.3">
      <c r="B313" s="10" t="s">
        <v>1441</v>
      </c>
      <c r="C313" s="10" t="s">
        <v>2233</v>
      </c>
      <c r="D313" s="11"/>
      <c r="E313" s="11"/>
      <c r="F313" s="11"/>
      <c r="G313" s="11"/>
      <c r="H313" s="11"/>
      <c r="I313" s="11"/>
      <c r="J313" s="12" t="s">
        <v>553</v>
      </c>
    </row>
    <row r="314" spans="2:10" x14ac:dyDescent="0.3">
      <c r="B314" s="10" t="s">
        <v>1442</v>
      </c>
      <c r="C314" s="10" t="s">
        <v>2234</v>
      </c>
      <c r="D314" s="11"/>
      <c r="E314" s="11"/>
      <c r="F314" s="11"/>
      <c r="G314" s="11"/>
      <c r="H314" s="11"/>
      <c r="I314" s="11"/>
      <c r="J314" s="12" t="s">
        <v>553</v>
      </c>
    </row>
    <row r="315" spans="2:10" x14ac:dyDescent="0.3">
      <c r="B315" s="10" t="s">
        <v>1443</v>
      </c>
      <c r="C315" s="10" t="s">
        <v>2235</v>
      </c>
      <c r="D315" s="11"/>
      <c r="E315" s="11"/>
      <c r="F315" s="11"/>
      <c r="G315" s="11"/>
      <c r="H315" s="11"/>
      <c r="I315" s="11"/>
      <c r="J315" s="12" t="s">
        <v>553</v>
      </c>
    </row>
    <row r="316" spans="2:10" x14ac:dyDescent="0.3">
      <c r="B316" s="10" t="s">
        <v>1444</v>
      </c>
      <c r="C316" s="10" t="s">
        <v>2236</v>
      </c>
      <c r="D316" s="11"/>
      <c r="E316" s="11"/>
      <c r="F316" s="11"/>
      <c r="G316" s="11"/>
      <c r="H316" s="11"/>
      <c r="I316" s="11"/>
      <c r="J316" s="12" t="s">
        <v>553</v>
      </c>
    </row>
    <row r="317" spans="2:10" x14ac:dyDescent="0.3">
      <c r="B317" s="10" t="s">
        <v>1445</v>
      </c>
      <c r="C317" s="10" t="s">
        <v>2237</v>
      </c>
      <c r="D317" s="11"/>
      <c r="E317" s="11"/>
      <c r="F317" s="11"/>
      <c r="G317" s="11"/>
      <c r="H317" s="11"/>
      <c r="I317" s="11"/>
      <c r="J317" s="12" t="s">
        <v>553</v>
      </c>
    </row>
    <row r="318" spans="2:10" x14ac:dyDescent="0.3">
      <c r="B318" s="10" t="s">
        <v>1446</v>
      </c>
      <c r="C318" s="10" t="s">
        <v>2238</v>
      </c>
      <c r="D318" s="11"/>
      <c r="E318" s="11"/>
      <c r="F318" s="11"/>
      <c r="G318" s="11"/>
      <c r="H318" s="11"/>
      <c r="I318" s="11"/>
      <c r="J318" s="12" t="s">
        <v>553</v>
      </c>
    </row>
    <row r="319" spans="2:10" x14ac:dyDescent="0.3">
      <c r="B319" s="10" t="s">
        <v>1447</v>
      </c>
      <c r="C319" s="10" t="s">
        <v>2239</v>
      </c>
      <c r="D319" s="11"/>
      <c r="E319" s="11"/>
      <c r="F319" s="11"/>
      <c r="G319" s="11"/>
      <c r="H319" s="11"/>
      <c r="I319" s="11"/>
      <c r="J319" s="12" t="s">
        <v>553</v>
      </c>
    </row>
    <row r="320" spans="2:10" x14ac:dyDescent="0.3">
      <c r="B320" s="10" t="s">
        <v>1448</v>
      </c>
      <c r="C320" s="10" t="s">
        <v>2240</v>
      </c>
      <c r="D320" s="11"/>
      <c r="E320" s="11"/>
      <c r="F320" s="11"/>
      <c r="G320" s="11"/>
      <c r="H320" s="11"/>
      <c r="I320" s="11"/>
      <c r="J320" s="12" t="s">
        <v>553</v>
      </c>
    </row>
    <row r="321" spans="2:10" x14ac:dyDescent="0.3">
      <c r="B321" s="10" t="s">
        <v>1449</v>
      </c>
      <c r="C321" s="10" t="s">
        <v>2241</v>
      </c>
      <c r="D321" s="11"/>
      <c r="E321" s="11"/>
      <c r="F321" s="11"/>
      <c r="G321" s="11"/>
      <c r="H321" s="11"/>
      <c r="I321" s="11"/>
      <c r="J321" s="12" t="s">
        <v>553</v>
      </c>
    </row>
    <row r="322" spans="2:10" x14ac:dyDescent="0.3">
      <c r="B322" s="10" t="s">
        <v>1450</v>
      </c>
      <c r="C322" s="10" t="s">
        <v>2242</v>
      </c>
      <c r="D322" s="11"/>
      <c r="E322" s="11"/>
      <c r="F322" s="11"/>
      <c r="G322" s="11"/>
      <c r="H322" s="11"/>
      <c r="I322" s="11"/>
      <c r="J322" s="12" t="s">
        <v>553</v>
      </c>
    </row>
    <row r="323" spans="2:10" x14ac:dyDescent="0.3">
      <c r="B323" s="10" t="s">
        <v>1451</v>
      </c>
      <c r="C323" s="10" t="s">
        <v>2243</v>
      </c>
      <c r="D323" s="11"/>
      <c r="E323" s="11"/>
      <c r="F323" s="11"/>
      <c r="G323" s="11"/>
      <c r="H323" s="11"/>
      <c r="I323" s="11"/>
      <c r="J323" s="12" t="s">
        <v>553</v>
      </c>
    </row>
    <row r="324" spans="2:10" x14ac:dyDescent="0.3">
      <c r="B324" s="10" t="s">
        <v>1452</v>
      </c>
      <c r="C324" s="10" t="s">
        <v>2244</v>
      </c>
      <c r="D324" s="11"/>
      <c r="E324" s="11"/>
      <c r="F324" s="11"/>
      <c r="G324" s="11"/>
      <c r="H324" s="11"/>
      <c r="I324" s="11"/>
      <c r="J324" s="12" t="s">
        <v>553</v>
      </c>
    </row>
    <row r="325" spans="2:10" x14ac:dyDescent="0.3">
      <c r="B325" s="10" t="s">
        <v>1453</v>
      </c>
      <c r="C325" s="10" t="s">
        <v>2245</v>
      </c>
      <c r="D325" s="11"/>
      <c r="E325" s="11"/>
      <c r="F325" s="11"/>
      <c r="G325" s="11"/>
      <c r="H325" s="11"/>
      <c r="I325" s="11"/>
      <c r="J325" s="12" t="s">
        <v>553</v>
      </c>
    </row>
    <row r="326" spans="2:10" x14ac:dyDescent="0.3">
      <c r="B326" s="10" t="s">
        <v>1454</v>
      </c>
      <c r="C326" s="10" t="s">
        <v>2246</v>
      </c>
      <c r="D326" s="11"/>
      <c r="E326" s="11"/>
      <c r="F326" s="11"/>
      <c r="G326" s="11"/>
      <c r="H326" s="11"/>
      <c r="I326" s="11"/>
      <c r="J326" s="12" t="s">
        <v>553</v>
      </c>
    </row>
    <row r="327" spans="2:10" x14ac:dyDescent="0.3">
      <c r="B327" s="10" t="s">
        <v>1455</v>
      </c>
      <c r="C327" s="10" t="s">
        <v>2247</v>
      </c>
      <c r="D327" s="11"/>
      <c r="E327" s="11"/>
      <c r="F327" s="11"/>
      <c r="G327" s="11"/>
      <c r="H327" s="11"/>
      <c r="I327" s="11"/>
      <c r="J327" s="12" t="s">
        <v>553</v>
      </c>
    </row>
    <row r="328" spans="2:10" x14ac:dyDescent="0.3">
      <c r="B328" s="10" t="s">
        <v>1456</v>
      </c>
      <c r="C328" s="10" t="s">
        <v>2248</v>
      </c>
      <c r="D328" s="11"/>
      <c r="E328" s="11"/>
      <c r="F328" s="11"/>
      <c r="G328" s="11"/>
      <c r="H328" s="11"/>
      <c r="I328" s="11"/>
      <c r="J328" s="12" t="s">
        <v>553</v>
      </c>
    </row>
    <row r="329" spans="2:10" x14ac:dyDescent="0.3">
      <c r="B329" s="10" t="s">
        <v>1457</v>
      </c>
      <c r="C329" s="10" t="s">
        <v>2249</v>
      </c>
      <c r="D329" s="11"/>
      <c r="E329" s="11"/>
      <c r="F329" s="11"/>
      <c r="G329" s="11"/>
      <c r="H329" s="11"/>
      <c r="I329" s="11"/>
      <c r="J329" s="12" t="s">
        <v>553</v>
      </c>
    </row>
    <row r="330" spans="2:10" x14ac:dyDescent="0.3">
      <c r="B330" s="10" t="s">
        <v>1458</v>
      </c>
      <c r="C330" s="10" t="s">
        <v>2250</v>
      </c>
      <c r="D330" s="11"/>
      <c r="E330" s="11"/>
      <c r="F330" s="11"/>
      <c r="G330" s="11"/>
      <c r="H330" s="11"/>
      <c r="I330" s="11"/>
      <c r="J330" s="12" t="s">
        <v>553</v>
      </c>
    </row>
    <row r="331" spans="2:10" x14ac:dyDescent="0.3">
      <c r="B331" s="10" t="s">
        <v>1459</v>
      </c>
      <c r="C331" s="10" t="s">
        <v>2251</v>
      </c>
      <c r="D331" s="11"/>
      <c r="E331" s="11"/>
      <c r="F331" s="11"/>
      <c r="G331" s="11"/>
      <c r="H331" s="11"/>
      <c r="I331" s="11"/>
      <c r="J331" s="12" t="s">
        <v>553</v>
      </c>
    </row>
    <row r="332" spans="2:10" x14ac:dyDescent="0.3">
      <c r="B332" s="10" t="s">
        <v>1460</v>
      </c>
      <c r="C332" s="10" t="s">
        <v>2252</v>
      </c>
      <c r="D332" s="11"/>
      <c r="E332" s="11"/>
      <c r="F332" s="11"/>
      <c r="G332" s="11"/>
      <c r="H332" s="11"/>
      <c r="I332" s="11"/>
      <c r="J332" s="12" t="s">
        <v>553</v>
      </c>
    </row>
    <row r="333" spans="2:10" x14ac:dyDescent="0.3">
      <c r="B333" s="10" t="s">
        <v>1461</v>
      </c>
      <c r="C333" s="10" t="s">
        <v>2253</v>
      </c>
      <c r="D333" s="11"/>
      <c r="E333" s="11"/>
      <c r="F333" s="11"/>
      <c r="G333" s="11"/>
      <c r="H333" s="11"/>
      <c r="I333" s="11"/>
      <c r="J333" s="12" t="s">
        <v>553</v>
      </c>
    </row>
    <row r="334" spans="2:10" x14ac:dyDescent="0.3">
      <c r="B334" s="10" t="s">
        <v>1462</v>
      </c>
      <c r="C334" s="10" t="s">
        <v>2254</v>
      </c>
      <c r="D334" s="11"/>
      <c r="E334" s="11"/>
      <c r="F334" s="11"/>
      <c r="G334" s="11"/>
      <c r="H334" s="11"/>
      <c r="I334" s="11"/>
      <c r="J334" s="12" t="s">
        <v>553</v>
      </c>
    </row>
    <row r="335" spans="2:10" x14ac:dyDescent="0.3">
      <c r="B335" s="10" t="s">
        <v>1463</v>
      </c>
      <c r="C335" s="10" t="s">
        <v>2255</v>
      </c>
      <c r="D335" s="11"/>
      <c r="E335" s="11"/>
      <c r="F335" s="11"/>
      <c r="G335" s="11"/>
      <c r="H335" s="11"/>
      <c r="I335" s="11"/>
      <c r="J335" s="12" t="s">
        <v>553</v>
      </c>
    </row>
    <row r="336" spans="2:10" x14ac:dyDescent="0.3">
      <c r="B336" s="10" t="s">
        <v>1464</v>
      </c>
      <c r="C336" s="10" t="s">
        <v>2256</v>
      </c>
      <c r="D336" s="11"/>
      <c r="E336" s="11"/>
      <c r="F336" s="11"/>
      <c r="G336" s="11"/>
      <c r="H336" s="11"/>
      <c r="I336" s="11"/>
      <c r="J336" s="12" t="s">
        <v>553</v>
      </c>
    </row>
    <row r="337" spans="2:10" x14ac:dyDescent="0.3">
      <c r="B337" s="10" t="s">
        <v>1465</v>
      </c>
      <c r="C337" s="10" t="s">
        <v>2257</v>
      </c>
      <c r="D337" s="11"/>
      <c r="E337" s="11"/>
      <c r="F337" s="11"/>
      <c r="G337" s="11"/>
      <c r="H337" s="11"/>
      <c r="I337" s="11"/>
      <c r="J337" s="12" t="s">
        <v>553</v>
      </c>
    </row>
    <row r="338" spans="2:10" x14ac:dyDescent="0.3">
      <c r="B338" s="10" t="s">
        <v>1466</v>
      </c>
      <c r="C338" s="10" t="s">
        <v>2258</v>
      </c>
      <c r="D338" s="11"/>
      <c r="E338" s="11"/>
      <c r="F338" s="11"/>
      <c r="G338" s="11"/>
      <c r="H338" s="11"/>
      <c r="I338" s="11"/>
      <c r="J338" s="12" t="s">
        <v>553</v>
      </c>
    </row>
    <row r="339" spans="2:10" x14ac:dyDescent="0.3">
      <c r="B339" s="10" t="s">
        <v>1467</v>
      </c>
      <c r="C339" s="10" t="s">
        <v>2259</v>
      </c>
      <c r="D339" s="11"/>
      <c r="E339" s="11"/>
      <c r="F339" s="11"/>
      <c r="G339" s="11"/>
      <c r="H339" s="11"/>
      <c r="I339" s="11"/>
      <c r="J339" s="12" t="s">
        <v>553</v>
      </c>
    </row>
    <row r="340" spans="2:10" x14ac:dyDescent="0.3">
      <c r="B340" s="10" t="s">
        <v>1468</v>
      </c>
      <c r="C340" s="10" t="s">
        <v>2260</v>
      </c>
      <c r="D340" s="11"/>
      <c r="E340" s="11"/>
      <c r="F340" s="11"/>
      <c r="G340" s="11"/>
      <c r="H340" s="11"/>
      <c r="I340" s="11"/>
      <c r="J340" s="12" t="s">
        <v>553</v>
      </c>
    </row>
    <row r="341" spans="2:10" x14ac:dyDescent="0.3">
      <c r="B341" s="10" t="s">
        <v>1469</v>
      </c>
      <c r="C341" s="10" t="s">
        <v>2261</v>
      </c>
      <c r="D341" s="11"/>
      <c r="E341" s="11"/>
      <c r="F341" s="11"/>
      <c r="G341" s="11"/>
      <c r="H341" s="11"/>
      <c r="I341" s="11"/>
      <c r="J341" s="12" t="s">
        <v>553</v>
      </c>
    </row>
    <row r="342" spans="2:10" x14ac:dyDescent="0.3">
      <c r="B342" s="10" t="s">
        <v>1470</v>
      </c>
      <c r="C342" s="10" t="s">
        <v>2262</v>
      </c>
      <c r="D342" s="11"/>
      <c r="E342" s="11"/>
      <c r="F342" s="11"/>
      <c r="G342" s="11"/>
      <c r="H342" s="11"/>
      <c r="I342" s="11"/>
      <c r="J342" s="12" t="s">
        <v>553</v>
      </c>
    </row>
    <row r="343" spans="2:10" x14ac:dyDescent="0.3">
      <c r="B343" s="10" t="s">
        <v>1471</v>
      </c>
      <c r="C343" s="10" t="s">
        <v>2263</v>
      </c>
      <c r="D343" s="11"/>
      <c r="E343" s="11"/>
      <c r="F343" s="11"/>
      <c r="G343" s="11"/>
      <c r="H343" s="11"/>
      <c r="I343" s="11"/>
      <c r="J343" s="12" t="s">
        <v>553</v>
      </c>
    </row>
    <row r="344" spans="2:10" x14ac:dyDescent="0.3">
      <c r="B344" s="10" t="s">
        <v>1472</v>
      </c>
      <c r="C344" s="10" t="s">
        <v>2264</v>
      </c>
      <c r="D344" s="11"/>
      <c r="E344" s="11"/>
      <c r="F344" s="11"/>
      <c r="G344" s="11"/>
      <c r="H344" s="11"/>
      <c r="I344" s="11"/>
      <c r="J344" s="12" t="s">
        <v>553</v>
      </c>
    </row>
    <row r="345" spans="2:10" x14ac:dyDescent="0.3">
      <c r="B345" s="10" t="s">
        <v>1473</v>
      </c>
      <c r="C345" s="10" t="s">
        <v>2265</v>
      </c>
      <c r="D345" s="11"/>
      <c r="E345" s="11"/>
      <c r="F345" s="11"/>
      <c r="G345" s="11"/>
      <c r="H345" s="11"/>
      <c r="I345" s="11"/>
      <c r="J345" s="12" t="s">
        <v>553</v>
      </c>
    </row>
    <row r="346" spans="2:10" x14ac:dyDescent="0.3">
      <c r="B346" s="10" t="s">
        <v>1474</v>
      </c>
      <c r="C346" s="10" t="s">
        <v>2266</v>
      </c>
      <c r="D346" s="11"/>
      <c r="E346" s="11"/>
      <c r="F346" s="11"/>
      <c r="G346" s="11"/>
      <c r="H346" s="11"/>
      <c r="I346" s="11"/>
      <c r="J346" s="12" t="s">
        <v>553</v>
      </c>
    </row>
    <row r="347" spans="2:10" x14ac:dyDescent="0.3">
      <c r="B347" s="10" t="s">
        <v>1475</v>
      </c>
      <c r="C347" s="10" t="s">
        <v>2267</v>
      </c>
      <c r="D347" s="11"/>
      <c r="E347" s="11"/>
      <c r="F347" s="11"/>
      <c r="G347" s="11"/>
      <c r="H347" s="11"/>
      <c r="I347" s="11"/>
      <c r="J347" s="12" t="s">
        <v>553</v>
      </c>
    </row>
    <row r="348" spans="2:10" x14ac:dyDescent="0.3">
      <c r="B348" s="10" t="s">
        <v>1476</v>
      </c>
      <c r="C348" s="10" t="s">
        <v>2268</v>
      </c>
      <c r="D348" s="11"/>
      <c r="E348" s="11"/>
      <c r="F348" s="11"/>
      <c r="G348" s="11"/>
      <c r="H348" s="11"/>
      <c r="I348" s="11"/>
      <c r="J348" s="12" t="s">
        <v>553</v>
      </c>
    </row>
    <row r="349" spans="2:10" x14ac:dyDescent="0.3">
      <c r="B349" s="10" t="s">
        <v>1477</v>
      </c>
      <c r="C349" s="10" t="s">
        <v>2269</v>
      </c>
      <c r="D349" s="11"/>
      <c r="E349" s="11"/>
      <c r="F349" s="11"/>
      <c r="G349" s="11"/>
      <c r="H349" s="11"/>
      <c r="I349" s="11"/>
      <c r="J349" s="12" t="s">
        <v>553</v>
      </c>
    </row>
    <row r="350" spans="2:10" x14ac:dyDescent="0.3">
      <c r="B350" s="10" t="s">
        <v>1478</v>
      </c>
      <c r="C350" s="10" t="s">
        <v>2270</v>
      </c>
      <c r="D350" s="11"/>
      <c r="E350" s="11"/>
      <c r="F350" s="11"/>
      <c r="G350" s="11"/>
      <c r="H350" s="11"/>
      <c r="I350" s="11"/>
      <c r="J350" s="12" t="s">
        <v>553</v>
      </c>
    </row>
    <row r="351" spans="2:10" x14ac:dyDescent="0.3">
      <c r="B351" s="10" t="s">
        <v>1479</v>
      </c>
      <c r="C351" s="10" t="s">
        <v>2271</v>
      </c>
      <c r="D351" s="11"/>
      <c r="E351" s="11"/>
      <c r="F351" s="11"/>
      <c r="G351" s="11"/>
      <c r="H351" s="11"/>
      <c r="I351" s="11"/>
      <c r="J351" s="12" t="s">
        <v>553</v>
      </c>
    </row>
    <row r="352" spans="2:10" x14ac:dyDescent="0.3">
      <c r="B352" s="10" t="s">
        <v>1480</v>
      </c>
      <c r="C352" s="10" t="s">
        <v>2272</v>
      </c>
      <c r="D352" s="11"/>
      <c r="E352" s="11"/>
      <c r="F352" s="11"/>
      <c r="G352" s="11"/>
      <c r="H352" s="11"/>
      <c r="I352" s="11"/>
      <c r="J352" s="12" t="s">
        <v>553</v>
      </c>
    </row>
    <row r="353" spans="2:10" x14ac:dyDescent="0.3">
      <c r="B353" s="10" t="s">
        <v>1481</v>
      </c>
      <c r="C353" s="10" t="s">
        <v>2273</v>
      </c>
      <c r="D353" s="11"/>
      <c r="E353" s="11"/>
      <c r="F353" s="11"/>
      <c r="G353" s="11"/>
      <c r="H353" s="11"/>
      <c r="I353" s="11"/>
      <c r="J353" s="12" t="s">
        <v>553</v>
      </c>
    </row>
    <row r="354" spans="2:10" x14ac:dyDescent="0.3">
      <c r="B354" s="10" t="s">
        <v>1482</v>
      </c>
      <c r="C354" s="10" t="s">
        <v>2274</v>
      </c>
      <c r="D354" s="11"/>
      <c r="E354" s="11"/>
      <c r="F354" s="11"/>
      <c r="G354" s="11"/>
      <c r="H354" s="11"/>
      <c r="I354" s="11"/>
      <c r="J354" s="12" t="s">
        <v>553</v>
      </c>
    </row>
    <row r="355" spans="2:10" x14ac:dyDescent="0.3">
      <c r="B355" s="10" t="s">
        <v>1483</v>
      </c>
      <c r="C355" s="10" t="s">
        <v>2275</v>
      </c>
      <c r="D355" s="11"/>
      <c r="E355" s="11"/>
      <c r="F355" s="11"/>
      <c r="G355" s="11"/>
      <c r="H355" s="11"/>
      <c r="I355" s="11"/>
      <c r="J355" s="12" t="s">
        <v>553</v>
      </c>
    </row>
    <row r="356" spans="2:10" x14ac:dyDescent="0.3">
      <c r="B356" s="10" t="s">
        <v>1484</v>
      </c>
      <c r="C356" s="10" t="s">
        <v>2276</v>
      </c>
      <c r="D356" s="11"/>
      <c r="E356" s="11"/>
      <c r="F356" s="11"/>
      <c r="G356" s="11"/>
      <c r="H356" s="11"/>
      <c r="I356" s="11"/>
      <c r="J356" s="12" t="s">
        <v>553</v>
      </c>
    </row>
    <row r="357" spans="2:10" x14ac:dyDescent="0.3">
      <c r="B357" s="10" t="s">
        <v>1485</v>
      </c>
      <c r="C357" s="10" t="s">
        <v>2277</v>
      </c>
      <c r="D357" s="11"/>
      <c r="E357" s="11"/>
      <c r="F357" s="11"/>
      <c r="G357" s="11"/>
      <c r="H357" s="11"/>
      <c r="I357" s="11"/>
      <c r="J357" s="12" t="s">
        <v>553</v>
      </c>
    </row>
    <row r="358" spans="2:10" x14ac:dyDescent="0.3">
      <c r="B358" s="10" t="s">
        <v>1486</v>
      </c>
      <c r="C358" s="10" t="s">
        <v>2278</v>
      </c>
      <c r="D358" s="11"/>
      <c r="E358" s="11"/>
      <c r="F358" s="11"/>
      <c r="G358" s="11"/>
      <c r="H358" s="11"/>
      <c r="I358" s="11"/>
      <c r="J358" s="12" t="s">
        <v>553</v>
      </c>
    </row>
    <row r="359" spans="2:10" x14ac:dyDescent="0.3">
      <c r="B359" s="10" t="s">
        <v>1487</v>
      </c>
      <c r="C359" s="10" t="s">
        <v>2279</v>
      </c>
      <c r="D359" s="11"/>
      <c r="E359" s="11"/>
      <c r="F359" s="11"/>
      <c r="G359" s="11"/>
      <c r="H359" s="11"/>
      <c r="I359" s="11"/>
      <c r="J359" s="12" t="s">
        <v>553</v>
      </c>
    </row>
    <row r="360" spans="2:10" x14ac:dyDescent="0.3">
      <c r="B360" s="10" t="s">
        <v>1488</v>
      </c>
      <c r="C360" s="10" t="s">
        <v>2280</v>
      </c>
      <c r="D360" s="11"/>
      <c r="E360" s="11"/>
      <c r="F360" s="11"/>
      <c r="G360" s="11"/>
      <c r="H360" s="11"/>
      <c r="I360" s="11"/>
      <c r="J360" s="12" t="s">
        <v>553</v>
      </c>
    </row>
    <row r="361" spans="2:10" x14ac:dyDescent="0.3">
      <c r="B361" s="10" t="s">
        <v>1489</v>
      </c>
      <c r="C361" s="10" t="s">
        <v>2281</v>
      </c>
      <c r="D361" s="11"/>
      <c r="E361" s="11"/>
      <c r="F361" s="11"/>
      <c r="G361" s="11"/>
      <c r="H361" s="11"/>
      <c r="I361" s="11"/>
      <c r="J361" s="12" t="s">
        <v>553</v>
      </c>
    </row>
    <row r="362" spans="2:10" x14ac:dyDescent="0.3">
      <c r="B362" s="10" t="s">
        <v>1490</v>
      </c>
      <c r="C362" s="10" t="s">
        <v>2282</v>
      </c>
      <c r="D362" s="11"/>
      <c r="E362" s="11"/>
      <c r="F362" s="11"/>
      <c r="G362" s="11"/>
      <c r="H362" s="11"/>
      <c r="I362" s="11"/>
      <c r="J362" s="12" t="s">
        <v>553</v>
      </c>
    </row>
    <row r="363" spans="2:10" x14ac:dyDescent="0.3">
      <c r="B363" s="10" t="s">
        <v>1491</v>
      </c>
      <c r="C363" s="10" t="s">
        <v>2283</v>
      </c>
      <c r="D363" s="11"/>
      <c r="E363" s="11"/>
      <c r="F363" s="11"/>
      <c r="G363" s="11"/>
      <c r="H363" s="11"/>
      <c r="I363" s="11"/>
      <c r="J363" s="12" t="s">
        <v>553</v>
      </c>
    </row>
    <row r="364" spans="2:10" x14ac:dyDescent="0.3">
      <c r="B364" s="10" t="s">
        <v>1492</v>
      </c>
      <c r="C364" s="10" t="s">
        <v>2284</v>
      </c>
      <c r="D364" s="11"/>
      <c r="E364" s="11"/>
      <c r="F364" s="11"/>
      <c r="G364" s="11"/>
      <c r="H364" s="11"/>
      <c r="I364" s="11"/>
      <c r="J364" s="12" t="s">
        <v>553</v>
      </c>
    </row>
    <row r="365" spans="2:10" x14ac:dyDescent="0.3">
      <c r="B365" s="10" t="s">
        <v>1493</v>
      </c>
      <c r="C365" s="10" t="s">
        <v>2285</v>
      </c>
      <c r="D365" s="11"/>
      <c r="E365" s="11"/>
      <c r="F365" s="11"/>
      <c r="G365" s="11"/>
      <c r="H365" s="11"/>
      <c r="I365" s="11"/>
      <c r="J365" s="12" t="s">
        <v>553</v>
      </c>
    </row>
    <row r="366" spans="2:10" x14ac:dyDescent="0.3">
      <c r="B366" s="10" t="s">
        <v>1494</v>
      </c>
      <c r="C366" s="10" t="s">
        <v>2286</v>
      </c>
      <c r="D366" s="11"/>
      <c r="E366" s="11"/>
      <c r="F366" s="11"/>
      <c r="G366" s="11"/>
      <c r="H366" s="11"/>
      <c r="I366" s="11"/>
      <c r="J366" s="12" t="s">
        <v>553</v>
      </c>
    </row>
    <row r="367" spans="2:10" x14ac:dyDescent="0.3">
      <c r="B367" s="10" t="s">
        <v>1495</v>
      </c>
      <c r="C367" s="10" t="s">
        <v>2287</v>
      </c>
      <c r="D367" s="11"/>
      <c r="E367" s="11"/>
      <c r="F367" s="11"/>
      <c r="G367" s="11"/>
      <c r="H367" s="11"/>
      <c r="I367" s="11"/>
      <c r="J367" s="12" t="s">
        <v>553</v>
      </c>
    </row>
    <row r="368" spans="2:10" x14ac:dyDescent="0.3">
      <c r="B368" s="10" t="s">
        <v>1496</v>
      </c>
      <c r="C368" s="10" t="s">
        <v>2288</v>
      </c>
      <c r="D368" s="11"/>
      <c r="E368" s="11"/>
      <c r="F368" s="11"/>
      <c r="G368" s="11"/>
      <c r="H368" s="11"/>
      <c r="I368" s="11"/>
      <c r="J368" s="12" t="s">
        <v>553</v>
      </c>
    </row>
    <row r="369" spans="2:10" x14ac:dyDescent="0.3">
      <c r="B369" s="10" t="s">
        <v>1497</v>
      </c>
      <c r="C369" s="10" t="s">
        <v>2289</v>
      </c>
      <c r="D369" s="11"/>
      <c r="E369" s="11"/>
      <c r="F369" s="11"/>
      <c r="G369" s="11"/>
      <c r="H369" s="11"/>
      <c r="I369" s="11"/>
      <c r="J369" s="12" t="s">
        <v>553</v>
      </c>
    </row>
    <row r="370" spans="2:10" x14ac:dyDescent="0.3">
      <c r="B370" s="10" t="s">
        <v>1498</v>
      </c>
      <c r="C370" s="10" t="s">
        <v>2290</v>
      </c>
      <c r="D370" s="11"/>
      <c r="E370" s="11"/>
      <c r="F370" s="11"/>
      <c r="G370" s="11"/>
      <c r="H370" s="11"/>
      <c r="I370" s="11"/>
      <c r="J370" s="12" t="s">
        <v>553</v>
      </c>
    </row>
    <row r="371" spans="2:10" x14ac:dyDescent="0.3">
      <c r="B371" s="10" t="s">
        <v>1499</v>
      </c>
      <c r="C371" s="10" t="s">
        <v>2291</v>
      </c>
      <c r="D371" s="11"/>
      <c r="E371" s="11"/>
      <c r="F371" s="11"/>
      <c r="G371" s="11"/>
      <c r="H371" s="11"/>
      <c r="I371" s="11"/>
      <c r="J371" s="12" t="s">
        <v>553</v>
      </c>
    </row>
    <row r="372" spans="2:10" x14ac:dyDescent="0.3">
      <c r="B372" s="10" t="s">
        <v>1500</v>
      </c>
      <c r="C372" s="10" t="s">
        <v>2292</v>
      </c>
      <c r="D372" s="11"/>
      <c r="E372" s="11"/>
      <c r="F372" s="11"/>
      <c r="G372" s="11"/>
      <c r="H372" s="11"/>
      <c r="I372" s="11"/>
      <c r="J372" s="12" t="s">
        <v>553</v>
      </c>
    </row>
    <row r="373" spans="2:10" x14ac:dyDescent="0.3">
      <c r="B373" s="10" t="s">
        <v>1501</v>
      </c>
      <c r="C373" s="10" t="s">
        <v>2293</v>
      </c>
      <c r="D373" s="11"/>
      <c r="E373" s="11"/>
      <c r="F373" s="11"/>
      <c r="G373" s="11"/>
      <c r="H373" s="11"/>
      <c r="I373" s="11"/>
      <c r="J373" s="12" t="s">
        <v>553</v>
      </c>
    </row>
    <row r="374" spans="2:10" x14ac:dyDescent="0.3">
      <c r="B374" s="10" t="s">
        <v>1502</v>
      </c>
      <c r="C374" s="10" t="s">
        <v>2294</v>
      </c>
      <c r="D374" s="11"/>
      <c r="E374" s="11"/>
      <c r="F374" s="11"/>
      <c r="G374" s="11"/>
      <c r="H374" s="11"/>
      <c r="I374" s="11"/>
      <c r="J374" s="12" t="s">
        <v>553</v>
      </c>
    </row>
    <row r="375" spans="2:10" x14ac:dyDescent="0.3">
      <c r="B375" s="10" t="s">
        <v>1503</v>
      </c>
      <c r="C375" s="10" t="s">
        <v>2295</v>
      </c>
      <c r="D375" s="11"/>
      <c r="E375" s="11"/>
      <c r="F375" s="11"/>
      <c r="G375" s="11"/>
      <c r="H375" s="11"/>
      <c r="I375" s="11"/>
      <c r="J375" s="12" t="s">
        <v>553</v>
      </c>
    </row>
    <row r="376" spans="2:10" x14ac:dyDescent="0.3">
      <c r="B376" s="10" t="s">
        <v>1504</v>
      </c>
      <c r="C376" s="10" t="s">
        <v>2296</v>
      </c>
      <c r="D376" s="11"/>
      <c r="E376" s="11"/>
      <c r="F376" s="11"/>
      <c r="G376" s="11"/>
      <c r="H376" s="11"/>
      <c r="I376" s="11"/>
      <c r="J376" s="12" t="s">
        <v>1994</v>
      </c>
    </row>
    <row r="377" spans="2:10" x14ac:dyDescent="0.3">
      <c r="B377" s="10" t="s">
        <v>1505</v>
      </c>
      <c r="C377" s="10" t="s">
        <v>2297</v>
      </c>
      <c r="D377" s="11"/>
      <c r="E377" s="11"/>
      <c r="F377" s="11"/>
      <c r="G377" s="11"/>
      <c r="H377" s="11"/>
      <c r="I377" s="11"/>
      <c r="J377" s="12" t="s">
        <v>1994</v>
      </c>
    </row>
    <row r="378" spans="2:10" x14ac:dyDescent="0.3">
      <c r="B378" s="10" t="s">
        <v>1506</v>
      </c>
      <c r="C378" s="10" t="s">
        <v>2298</v>
      </c>
      <c r="D378" s="11"/>
      <c r="E378" s="11"/>
      <c r="F378" s="11"/>
      <c r="G378" s="11"/>
      <c r="H378" s="11"/>
      <c r="I378" s="11"/>
      <c r="J378" s="12" t="s">
        <v>1994</v>
      </c>
    </row>
    <row r="379" spans="2:10" x14ac:dyDescent="0.3">
      <c r="B379" s="10" t="s">
        <v>1507</v>
      </c>
      <c r="C379" s="10" t="s">
        <v>2299</v>
      </c>
      <c r="D379" s="11"/>
      <c r="E379" s="11"/>
      <c r="F379" s="11"/>
      <c r="G379" s="11"/>
      <c r="H379" s="11"/>
      <c r="I379" s="11"/>
      <c r="J379" s="12" t="s">
        <v>1994</v>
      </c>
    </row>
    <row r="380" spans="2:10" x14ac:dyDescent="0.3">
      <c r="B380" s="10" t="s">
        <v>1508</v>
      </c>
      <c r="C380" s="10" t="s">
        <v>2300</v>
      </c>
      <c r="D380" s="11"/>
      <c r="E380" s="11"/>
      <c r="F380" s="11"/>
      <c r="G380" s="11"/>
      <c r="H380" s="11"/>
      <c r="I380" s="11"/>
      <c r="J380" s="12" t="s">
        <v>1994</v>
      </c>
    </row>
    <row r="381" spans="2:10" x14ac:dyDescent="0.3">
      <c r="B381" s="10" t="s">
        <v>1509</v>
      </c>
      <c r="C381" s="10" t="s">
        <v>2301</v>
      </c>
      <c r="D381" s="11"/>
      <c r="E381" s="11"/>
      <c r="F381" s="11"/>
      <c r="G381" s="11"/>
      <c r="H381" s="11"/>
      <c r="I381" s="11"/>
      <c r="J381" s="12" t="s">
        <v>1994</v>
      </c>
    </row>
    <row r="382" spans="2:10" x14ac:dyDescent="0.3">
      <c r="B382" s="10" t="s">
        <v>1510</v>
      </c>
      <c r="C382" s="10" t="s">
        <v>2302</v>
      </c>
      <c r="D382" s="11"/>
      <c r="E382" s="11"/>
      <c r="F382" s="11"/>
      <c r="G382" s="11"/>
      <c r="H382" s="11"/>
      <c r="I382" s="11"/>
      <c r="J382" s="12" t="s">
        <v>1994</v>
      </c>
    </row>
    <row r="383" spans="2:10" x14ac:dyDescent="0.3">
      <c r="B383" s="10" t="s">
        <v>1511</v>
      </c>
      <c r="C383" s="10" t="s">
        <v>2303</v>
      </c>
      <c r="D383" s="11"/>
      <c r="E383" s="11"/>
      <c r="F383" s="11"/>
      <c r="G383" s="11"/>
      <c r="H383" s="11"/>
      <c r="I383" s="11"/>
      <c r="J383" s="12" t="s">
        <v>1994</v>
      </c>
    </row>
    <row r="384" spans="2:10" x14ac:dyDescent="0.3">
      <c r="B384" s="10" t="s">
        <v>1512</v>
      </c>
      <c r="C384" s="10" t="s">
        <v>2304</v>
      </c>
      <c r="D384" s="11"/>
      <c r="E384" s="11"/>
      <c r="F384" s="11"/>
      <c r="G384" s="11"/>
      <c r="H384" s="11"/>
      <c r="I384" s="11"/>
      <c r="J384" s="12" t="s">
        <v>1994</v>
      </c>
    </row>
    <row r="385" spans="2:10" x14ac:dyDescent="0.3">
      <c r="B385" s="10" t="s">
        <v>1513</v>
      </c>
      <c r="C385" s="10" t="s">
        <v>2305</v>
      </c>
      <c r="D385" s="11"/>
      <c r="E385" s="11"/>
      <c r="F385" s="11"/>
      <c r="G385" s="11"/>
      <c r="H385" s="11"/>
      <c r="I385" s="11"/>
      <c r="J385" s="12" t="s">
        <v>1994</v>
      </c>
    </row>
    <row r="386" spans="2:10" x14ac:dyDescent="0.3">
      <c r="B386" s="10" t="s">
        <v>1514</v>
      </c>
      <c r="C386" s="10" t="s">
        <v>2306</v>
      </c>
      <c r="D386" s="11"/>
      <c r="E386" s="11"/>
      <c r="F386" s="11"/>
      <c r="G386" s="11"/>
      <c r="H386" s="11"/>
      <c r="I386" s="11"/>
      <c r="J386" s="12" t="s">
        <v>1994</v>
      </c>
    </row>
    <row r="387" spans="2:10" x14ac:dyDescent="0.3">
      <c r="B387" s="10" t="s">
        <v>1515</v>
      </c>
      <c r="C387" s="10" t="s">
        <v>2307</v>
      </c>
      <c r="D387" s="11"/>
      <c r="E387" s="11"/>
      <c r="F387" s="11"/>
      <c r="G387" s="11"/>
      <c r="H387" s="11"/>
      <c r="I387" s="11"/>
      <c r="J387" s="12" t="s">
        <v>1994</v>
      </c>
    </row>
    <row r="388" spans="2:10" x14ac:dyDescent="0.3">
      <c r="B388" s="10" t="s">
        <v>1516</v>
      </c>
      <c r="C388" s="10" t="s">
        <v>2308</v>
      </c>
      <c r="D388" s="11"/>
      <c r="E388" s="11"/>
      <c r="F388" s="11"/>
      <c r="G388" s="11"/>
      <c r="H388" s="11"/>
      <c r="I388" s="11"/>
      <c r="J388" s="12" t="s">
        <v>1994</v>
      </c>
    </row>
    <row r="389" spans="2:10" x14ac:dyDescent="0.3">
      <c r="B389" s="10" t="s">
        <v>1517</v>
      </c>
      <c r="C389" s="10" t="s">
        <v>2309</v>
      </c>
      <c r="D389" s="11"/>
      <c r="E389" s="11"/>
      <c r="F389" s="11"/>
      <c r="G389" s="11"/>
      <c r="H389" s="11"/>
      <c r="I389" s="11"/>
      <c r="J389" s="12" t="s">
        <v>1994</v>
      </c>
    </row>
    <row r="390" spans="2:10" x14ac:dyDescent="0.3">
      <c r="B390" s="10" t="s">
        <v>1518</v>
      </c>
      <c r="C390" s="10" t="s">
        <v>2310</v>
      </c>
      <c r="D390" s="11"/>
      <c r="E390" s="11"/>
      <c r="F390" s="11"/>
      <c r="G390" s="11"/>
      <c r="H390" s="11"/>
      <c r="I390" s="11"/>
      <c r="J390" s="12" t="s">
        <v>553</v>
      </c>
    </row>
    <row r="391" spans="2:10" x14ac:dyDescent="0.3">
      <c r="B391" s="10" t="s">
        <v>1519</v>
      </c>
      <c r="C391" s="10" t="s">
        <v>2311</v>
      </c>
      <c r="D391" s="11"/>
      <c r="E391" s="11"/>
      <c r="F391" s="11"/>
      <c r="G391" s="11"/>
      <c r="H391" s="11"/>
      <c r="I391" s="11"/>
      <c r="J391" s="12" t="s">
        <v>553</v>
      </c>
    </row>
    <row r="392" spans="2:10" x14ac:dyDescent="0.3">
      <c r="B392" s="10" t="s">
        <v>1520</v>
      </c>
      <c r="C392" s="10" t="s">
        <v>2312</v>
      </c>
      <c r="D392" s="11"/>
      <c r="E392" s="11"/>
      <c r="F392" s="11"/>
      <c r="G392" s="11"/>
      <c r="H392" s="11"/>
      <c r="I392" s="11"/>
      <c r="J392" s="12" t="s">
        <v>553</v>
      </c>
    </row>
    <row r="393" spans="2:10" x14ac:dyDescent="0.3">
      <c r="B393" s="10" t="s">
        <v>1521</v>
      </c>
      <c r="C393" s="10" t="s">
        <v>2313</v>
      </c>
      <c r="D393" s="11"/>
      <c r="E393" s="11"/>
      <c r="F393" s="11"/>
      <c r="G393" s="11"/>
      <c r="H393" s="11"/>
      <c r="I393" s="11"/>
      <c r="J393" s="12" t="s">
        <v>553</v>
      </c>
    </row>
    <row r="394" spans="2:10" x14ac:dyDescent="0.3">
      <c r="B394" s="10" t="s">
        <v>1522</v>
      </c>
      <c r="C394" s="10" t="s">
        <v>2314</v>
      </c>
      <c r="D394" s="11"/>
      <c r="E394" s="11"/>
      <c r="F394" s="11"/>
      <c r="G394" s="11"/>
      <c r="H394" s="11"/>
      <c r="I394" s="11"/>
      <c r="J394" s="12" t="s">
        <v>553</v>
      </c>
    </row>
    <row r="395" spans="2:10" x14ac:dyDescent="0.3">
      <c r="B395" s="10" t="s">
        <v>1523</v>
      </c>
      <c r="C395" s="10" t="s">
        <v>2315</v>
      </c>
      <c r="D395" s="11"/>
      <c r="E395" s="11"/>
      <c r="F395" s="11"/>
      <c r="G395" s="11"/>
      <c r="H395" s="11"/>
      <c r="I395" s="11"/>
      <c r="J395" s="12" t="s">
        <v>553</v>
      </c>
    </row>
    <row r="396" spans="2:10" x14ac:dyDescent="0.3">
      <c r="B396" s="10" t="s">
        <v>1524</v>
      </c>
      <c r="C396" s="10" t="s">
        <v>2316</v>
      </c>
      <c r="D396" s="11"/>
      <c r="E396" s="11"/>
      <c r="F396" s="11"/>
      <c r="G396" s="11"/>
      <c r="H396" s="11"/>
      <c r="I396" s="11"/>
      <c r="J396" s="12" t="s">
        <v>553</v>
      </c>
    </row>
    <row r="397" spans="2:10" x14ac:dyDescent="0.3">
      <c r="B397" s="10" t="s">
        <v>1525</v>
      </c>
      <c r="C397" s="10" t="s">
        <v>2317</v>
      </c>
      <c r="D397" s="11"/>
      <c r="E397" s="11"/>
      <c r="F397" s="11"/>
      <c r="G397" s="11"/>
      <c r="H397" s="11"/>
      <c r="I397" s="11"/>
      <c r="J397" s="12" t="s">
        <v>553</v>
      </c>
    </row>
    <row r="398" spans="2:10" x14ac:dyDescent="0.3">
      <c r="B398" s="10" t="s">
        <v>1526</v>
      </c>
      <c r="C398" s="10" t="s">
        <v>2318</v>
      </c>
      <c r="D398" s="11"/>
      <c r="E398" s="11"/>
      <c r="F398" s="11"/>
      <c r="G398" s="11"/>
      <c r="H398" s="11"/>
      <c r="I398" s="11"/>
      <c r="J398" s="12" t="s">
        <v>553</v>
      </c>
    </row>
    <row r="399" spans="2:10" x14ac:dyDescent="0.3">
      <c r="B399" s="10" t="s">
        <v>1527</v>
      </c>
      <c r="C399" s="10" t="s">
        <v>2319</v>
      </c>
      <c r="D399" s="11"/>
      <c r="E399" s="11"/>
      <c r="F399" s="11"/>
      <c r="G399" s="11"/>
      <c r="H399" s="11"/>
      <c r="I399" s="11"/>
      <c r="J399" s="12" t="s">
        <v>553</v>
      </c>
    </row>
    <row r="400" spans="2:10" x14ac:dyDescent="0.3">
      <c r="B400" s="10" t="s">
        <v>1528</v>
      </c>
      <c r="C400" s="10" t="s">
        <v>2320</v>
      </c>
      <c r="D400" s="11"/>
      <c r="E400" s="11"/>
      <c r="F400" s="11"/>
      <c r="G400" s="11"/>
      <c r="H400" s="11"/>
      <c r="I400" s="11"/>
      <c r="J400" s="12" t="s">
        <v>553</v>
      </c>
    </row>
    <row r="401" spans="2:10" x14ac:dyDescent="0.3">
      <c r="B401" s="10" t="s">
        <v>1529</v>
      </c>
      <c r="C401" s="10" t="s">
        <v>2321</v>
      </c>
      <c r="D401" s="11"/>
      <c r="E401" s="11"/>
      <c r="F401" s="11"/>
      <c r="G401" s="11"/>
      <c r="H401" s="11"/>
      <c r="I401" s="11"/>
      <c r="J401" s="12" t="s">
        <v>553</v>
      </c>
    </row>
    <row r="402" spans="2:10" x14ac:dyDescent="0.3">
      <c r="B402" s="10" t="s">
        <v>1530</v>
      </c>
      <c r="C402" s="10" t="s">
        <v>2322</v>
      </c>
      <c r="D402" s="11"/>
      <c r="E402" s="11"/>
      <c r="F402" s="11"/>
      <c r="G402" s="11"/>
      <c r="H402" s="11"/>
      <c r="I402" s="11"/>
      <c r="J402" s="12" t="s">
        <v>553</v>
      </c>
    </row>
    <row r="403" spans="2:10" x14ac:dyDescent="0.3">
      <c r="B403" s="10" t="s">
        <v>1531</v>
      </c>
      <c r="C403" s="10" t="s">
        <v>2323</v>
      </c>
      <c r="D403" s="11"/>
      <c r="E403" s="11"/>
      <c r="F403" s="11"/>
      <c r="G403" s="11"/>
      <c r="H403" s="11"/>
      <c r="I403" s="11"/>
      <c r="J403" s="12" t="s">
        <v>553</v>
      </c>
    </row>
    <row r="404" spans="2:10" x14ac:dyDescent="0.3">
      <c r="B404" s="10" t="s">
        <v>1532</v>
      </c>
      <c r="C404" s="10" t="s">
        <v>2324</v>
      </c>
      <c r="D404" s="11"/>
      <c r="E404" s="11"/>
      <c r="F404" s="11"/>
      <c r="G404" s="11"/>
      <c r="H404" s="11"/>
      <c r="I404" s="11"/>
      <c r="J404" s="12" t="s">
        <v>553</v>
      </c>
    </row>
    <row r="405" spans="2:10" x14ac:dyDescent="0.3">
      <c r="B405" s="10" t="s">
        <v>1533</v>
      </c>
      <c r="C405" s="10" t="s">
        <v>2325</v>
      </c>
      <c r="D405" s="11"/>
      <c r="E405" s="11"/>
      <c r="F405" s="11"/>
      <c r="G405" s="11"/>
      <c r="H405" s="11"/>
      <c r="I405" s="11"/>
      <c r="J405" s="12" t="s">
        <v>553</v>
      </c>
    </row>
    <row r="406" spans="2:10" x14ac:dyDescent="0.3">
      <c r="B406" s="10" t="s">
        <v>1534</v>
      </c>
      <c r="C406" s="10" t="s">
        <v>2326</v>
      </c>
      <c r="D406" s="11"/>
      <c r="E406" s="11"/>
      <c r="F406" s="11"/>
      <c r="G406" s="11"/>
      <c r="H406" s="11"/>
      <c r="I406" s="11"/>
      <c r="J406" s="12" t="s">
        <v>553</v>
      </c>
    </row>
    <row r="407" spans="2:10" x14ac:dyDescent="0.3">
      <c r="B407" s="10" t="s">
        <v>1535</v>
      </c>
      <c r="C407" s="10" t="s">
        <v>2327</v>
      </c>
      <c r="D407" s="11"/>
      <c r="E407" s="11"/>
      <c r="F407" s="11"/>
      <c r="G407" s="11"/>
      <c r="H407" s="11"/>
      <c r="I407" s="11"/>
      <c r="J407" s="12" t="s">
        <v>553</v>
      </c>
    </row>
    <row r="408" spans="2:10" x14ac:dyDescent="0.3">
      <c r="B408" s="10" t="s">
        <v>1536</v>
      </c>
      <c r="C408" s="10" t="s">
        <v>2328</v>
      </c>
      <c r="D408" s="11"/>
      <c r="E408" s="11"/>
      <c r="F408" s="11"/>
      <c r="G408" s="11"/>
      <c r="H408" s="11"/>
      <c r="I408" s="11"/>
      <c r="J408" s="12" t="s">
        <v>553</v>
      </c>
    </row>
    <row r="409" spans="2:10" x14ac:dyDescent="0.3">
      <c r="B409" s="10" t="s">
        <v>1537</v>
      </c>
      <c r="C409" s="10" t="s">
        <v>2329</v>
      </c>
      <c r="D409" s="11"/>
      <c r="E409" s="11"/>
      <c r="F409" s="11"/>
      <c r="G409" s="11"/>
      <c r="H409" s="11"/>
      <c r="I409" s="11"/>
      <c r="J409" s="12" t="s">
        <v>553</v>
      </c>
    </row>
    <row r="410" spans="2:10" x14ac:dyDescent="0.3">
      <c r="B410" s="10" t="s">
        <v>1538</v>
      </c>
      <c r="C410" s="10" t="s">
        <v>2330</v>
      </c>
      <c r="D410" s="11"/>
      <c r="E410" s="11"/>
      <c r="F410" s="11"/>
      <c r="G410" s="11"/>
      <c r="H410" s="11"/>
      <c r="I410" s="11"/>
      <c r="J410" s="12" t="s">
        <v>553</v>
      </c>
    </row>
    <row r="411" spans="2:10" x14ac:dyDescent="0.3">
      <c r="B411" s="10" t="s">
        <v>1539</v>
      </c>
      <c r="C411" s="10" t="s">
        <v>2331</v>
      </c>
      <c r="D411" s="11"/>
      <c r="E411" s="11"/>
      <c r="F411" s="11"/>
      <c r="G411" s="11"/>
      <c r="H411" s="11"/>
      <c r="I411" s="11"/>
      <c r="J411" s="12" t="s">
        <v>553</v>
      </c>
    </row>
    <row r="412" spans="2:10" x14ac:dyDescent="0.3">
      <c r="B412" s="10" t="s">
        <v>1540</v>
      </c>
      <c r="C412" s="10" t="s">
        <v>2332</v>
      </c>
      <c r="D412" s="11"/>
      <c r="E412" s="11"/>
      <c r="F412" s="11"/>
      <c r="G412" s="11"/>
      <c r="H412" s="11"/>
      <c r="I412" s="11"/>
      <c r="J412" s="12" t="s">
        <v>553</v>
      </c>
    </row>
    <row r="413" spans="2:10" x14ac:dyDescent="0.3">
      <c r="B413" s="10" t="s">
        <v>1541</v>
      </c>
      <c r="C413" s="10" t="s">
        <v>2333</v>
      </c>
      <c r="D413" s="11"/>
      <c r="E413" s="11"/>
      <c r="F413" s="11"/>
      <c r="G413" s="11"/>
      <c r="H413" s="11"/>
      <c r="I413" s="11"/>
      <c r="J413" s="12" t="s">
        <v>553</v>
      </c>
    </row>
    <row r="414" spans="2:10" x14ac:dyDescent="0.3">
      <c r="B414" s="10" t="s">
        <v>1542</v>
      </c>
      <c r="C414" s="10" t="s">
        <v>2334</v>
      </c>
      <c r="D414" s="11"/>
      <c r="E414" s="11"/>
      <c r="F414" s="11"/>
      <c r="G414" s="11"/>
      <c r="H414" s="11"/>
      <c r="I414" s="11"/>
      <c r="J414" s="12" t="s">
        <v>553</v>
      </c>
    </row>
    <row r="415" spans="2:10" x14ac:dyDescent="0.3">
      <c r="B415" s="10" t="s">
        <v>1543</v>
      </c>
      <c r="C415" s="10" t="s">
        <v>2335</v>
      </c>
      <c r="D415" s="11"/>
      <c r="E415" s="11"/>
      <c r="F415" s="11"/>
      <c r="G415" s="11"/>
      <c r="H415" s="11"/>
      <c r="I415" s="11"/>
      <c r="J415" s="12" t="s">
        <v>553</v>
      </c>
    </row>
    <row r="416" spans="2:10" x14ac:dyDescent="0.3">
      <c r="B416" s="10" t="s">
        <v>1544</v>
      </c>
      <c r="C416" s="10" t="s">
        <v>2336</v>
      </c>
      <c r="D416" s="11"/>
      <c r="E416" s="11"/>
      <c r="F416" s="11"/>
      <c r="G416" s="11"/>
      <c r="H416" s="11"/>
      <c r="I416" s="11"/>
      <c r="J416" s="12" t="s">
        <v>553</v>
      </c>
    </row>
    <row r="417" spans="2:10" x14ac:dyDescent="0.3">
      <c r="B417" s="10" t="s">
        <v>1545</v>
      </c>
      <c r="C417" s="10" t="s">
        <v>2337</v>
      </c>
      <c r="D417" s="11"/>
      <c r="E417" s="11"/>
      <c r="F417" s="11"/>
      <c r="G417" s="11"/>
      <c r="H417" s="11"/>
      <c r="I417" s="11"/>
      <c r="J417" s="12" t="s">
        <v>553</v>
      </c>
    </row>
    <row r="418" spans="2:10" x14ac:dyDescent="0.3">
      <c r="B418" s="10" t="s">
        <v>1546</v>
      </c>
      <c r="C418" s="10" t="s">
        <v>2338</v>
      </c>
      <c r="D418" s="11"/>
      <c r="E418" s="11"/>
      <c r="F418" s="11"/>
      <c r="G418" s="11"/>
      <c r="H418" s="11"/>
      <c r="I418" s="11"/>
      <c r="J418" s="12" t="s">
        <v>553</v>
      </c>
    </row>
    <row r="419" spans="2:10" x14ac:dyDescent="0.3">
      <c r="B419" s="10" t="s">
        <v>1547</v>
      </c>
      <c r="C419" s="10" t="s">
        <v>2339</v>
      </c>
      <c r="D419" s="11"/>
      <c r="E419" s="11"/>
      <c r="F419" s="11"/>
      <c r="G419" s="11"/>
      <c r="H419" s="11"/>
      <c r="I419" s="11"/>
      <c r="J419" s="12" t="s">
        <v>553</v>
      </c>
    </row>
    <row r="420" spans="2:10" x14ac:dyDescent="0.3">
      <c r="B420" s="10" t="s">
        <v>1548</v>
      </c>
      <c r="C420" s="10" t="s">
        <v>2340</v>
      </c>
      <c r="D420" s="11"/>
      <c r="E420" s="11"/>
      <c r="F420" s="11"/>
      <c r="G420" s="11"/>
      <c r="H420" s="11"/>
      <c r="I420" s="11"/>
      <c r="J420" s="12" t="s">
        <v>553</v>
      </c>
    </row>
    <row r="421" spans="2:10" x14ac:dyDescent="0.3">
      <c r="B421" s="10" t="s">
        <v>1549</v>
      </c>
      <c r="C421" s="10" t="s">
        <v>2341</v>
      </c>
      <c r="D421" s="11"/>
      <c r="E421" s="11"/>
      <c r="F421" s="11"/>
      <c r="G421" s="11"/>
      <c r="H421" s="11"/>
      <c r="I421" s="11"/>
      <c r="J421" s="12" t="s">
        <v>553</v>
      </c>
    </row>
    <row r="422" spans="2:10" x14ac:dyDescent="0.3">
      <c r="B422" s="10" t="s">
        <v>1550</v>
      </c>
      <c r="C422" s="10" t="s">
        <v>2342</v>
      </c>
      <c r="D422" s="11"/>
      <c r="E422" s="11"/>
      <c r="F422" s="11"/>
      <c r="G422" s="11"/>
      <c r="H422" s="11"/>
      <c r="I422" s="11"/>
      <c r="J422" s="12" t="s">
        <v>553</v>
      </c>
    </row>
    <row r="423" spans="2:10" x14ac:dyDescent="0.3">
      <c r="B423" s="10" t="s">
        <v>1551</v>
      </c>
      <c r="C423" s="10" t="s">
        <v>2343</v>
      </c>
      <c r="D423" s="11"/>
      <c r="E423" s="11"/>
      <c r="F423" s="11"/>
      <c r="G423" s="11"/>
      <c r="H423" s="11"/>
      <c r="I423" s="11"/>
      <c r="J423" s="12" t="s">
        <v>553</v>
      </c>
    </row>
    <row r="424" spans="2:10" x14ac:dyDescent="0.3">
      <c r="B424" s="10" t="s">
        <v>1552</v>
      </c>
      <c r="C424" s="10" t="s">
        <v>2344</v>
      </c>
      <c r="D424" s="11"/>
      <c r="E424" s="11"/>
      <c r="F424" s="11"/>
      <c r="G424" s="11"/>
      <c r="H424" s="11"/>
      <c r="I424" s="11"/>
      <c r="J424" s="12" t="s">
        <v>553</v>
      </c>
    </row>
    <row r="425" spans="2:10" x14ac:dyDescent="0.3">
      <c r="B425" s="10" t="s">
        <v>1553</v>
      </c>
      <c r="C425" s="10" t="s">
        <v>2345</v>
      </c>
      <c r="D425" s="11"/>
      <c r="E425" s="11"/>
      <c r="F425" s="11"/>
      <c r="G425" s="11"/>
      <c r="H425" s="11"/>
      <c r="I425" s="11"/>
      <c r="J425" s="12" t="s">
        <v>553</v>
      </c>
    </row>
    <row r="426" spans="2:10" x14ac:dyDescent="0.3">
      <c r="B426" s="10" t="s">
        <v>1554</v>
      </c>
      <c r="C426" s="10" t="s">
        <v>2346</v>
      </c>
      <c r="D426" s="11"/>
      <c r="E426" s="11"/>
      <c r="F426" s="11"/>
      <c r="G426" s="11"/>
      <c r="H426" s="11"/>
      <c r="I426" s="11"/>
      <c r="J426" s="12" t="s">
        <v>553</v>
      </c>
    </row>
    <row r="427" spans="2:10" x14ac:dyDescent="0.3">
      <c r="B427" s="10" t="s">
        <v>1555</v>
      </c>
      <c r="C427" s="10" t="s">
        <v>2347</v>
      </c>
      <c r="D427" s="11"/>
      <c r="E427" s="11"/>
      <c r="F427" s="11"/>
      <c r="G427" s="11"/>
      <c r="H427" s="11"/>
      <c r="I427" s="11"/>
      <c r="J427" s="12" t="s">
        <v>553</v>
      </c>
    </row>
    <row r="428" spans="2:10" x14ac:dyDescent="0.3">
      <c r="B428" s="10" t="s">
        <v>1556</v>
      </c>
      <c r="C428" s="10" t="s">
        <v>2348</v>
      </c>
      <c r="D428" s="11"/>
      <c r="E428" s="11"/>
      <c r="F428" s="11"/>
      <c r="G428" s="11"/>
      <c r="H428" s="11"/>
      <c r="I428" s="11"/>
      <c r="J428" s="12" t="s">
        <v>553</v>
      </c>
    </row>
    <row r="429" spans="2:10" x14ac:dyDescent="0.3">
      <c r="B429" s="10" t="s">
        <v>1557</v>
      </c>
      <c r="C429" s="10" t="s">
        <v>2349</v>
      </c>
      <c r="D429" s="11"/>
      <c r="E429" s="11"/>
      <c r="F429" s="11"/>
      <c r="G429" s="11"/>
      <c r="H429" s="11"/>
      <c r="I429" s="11"/>
      <c r="J429" s="12" t="s">
        <v>553</v>
      </c>
    </row>
    <row r="430" spans="2:10" x14ac:dyDescent="0.3">
      <c r="B430" s="10" t="s">
        <v>1558</v>
      </c>
      <c r="C430" s="10" t="s">
        <v>2350</v>
      </c>
      <c r="D430" s="11"/>
      <c r="E430" s="11"/>
      <c r="F430" s="11"/>
      <c r="G430" s="11"/>
      <c r="H430" s="11"/>
      <c r="I430" s="11"/>
      <c r="J430" s="12" t="s">
        <v>553</v>
      </c>
    </row>
    <row r="431" spans="2:10" x14ac:dyDescent="0.3">
      <c r="B431" s="10" t="s">
        <v>1559</v>
      </c>
      <c r="C431" s="10" t="s">
        <v>2351</v>
      </c>
      <c r="D431" s="11"/>
      <c r="E431" s="11"/>
      <c r="F431" s="11"/>
      <c r="G431" s="11"/>
      <c r="H431" s="11"/>
      <c r="I431" s="11"/>
      <c r="J431" s="12" t="s">
        <v>553</v>
      </c>
    </row>
    <row r="432" spans="2:10" x14ac:dyDescent="0.3">
      <c r="B432" s="10" t="s">
        <v>1560</v>
      </c>
      <c r="C432" s="10" t="s">
        <v>2352</v>
      </c>
      <c r="D432" s="11"/>
      <c r="E432" s="11"/>
      <c r="F432" s="11"/>
      <c r="G432" s="11"/>
      <c r="H432" s="11"/>
      <c r="I432" s="11"/>
      <c r="J432" s="12" t="s">
        <v>553</v>
      </c>
    </row>
    <row r="433" spans="2:10" x14ac:dyDescent="0.3">
      <c r="B433" s="10" t="s">
        <v>1561</v>
      </c>
      <c r="C433" s="10" t="s">
        <v>2353</v>
      </c>
      <c r="D433" s="11"/>
      <c r="E433" s="11"/>
      <c r="F433" s="11"/>
      <c r="G433" s="11"/>
      <c r="H433" s="11"/>
      <c r="I433" s="11"/>
      <c r="J433" s="12" t="s">
        <v>553</v>
      </c>
    </row>
    <row r="434" spans="2:10" x14ac:dyDescent="0.3">
      <c r="B434" s="10" t="s">
        <v>1562</v>
      </c>
      <c r="C434" s="10" t="s">
        <v>2354</v>
      </c>
      <c r="D434" s="11"/>
      <c r="E434" s="11"/>
      <c r="F434" s="11"/>
      <c r="G434" s="11"/>
      <c r="H434" s="11"/>
      <c r="I434" s="11"/>
      <c r="J434" s="12" t="s">
        <v>553</v>
      </c>
    </row>
    <row r="435" spans="2:10" x14ac:dyDescent="0.3">
      <c r="B435" s="10" t="s">
        <v>1563</v>
      </c>
      <c r="C435" s="10" t="s">
        <v>2355</v>
      </c>
      <c r="D435" s="11"/>
      <c r="E435" s="11"/>
      <c r="F435" s="11"/>
      <c r="G435" s="11"/>
      <c r="H435" s="11"/>
      <c r="I435" s="11"/>
      <c r="J435" s="12" t="s">
        <v>553</v>
      </c>
    </row>
    <row r="436" spans="2:10" x14ac:dyDescent="0.3">
      <c r="B436" s="10" t="s">
        <v>1564</v>
      </c>
      <c r="C436" s="10" t="s">
        <v>2356</v>
      </c>
      <c r="D436" s="11"/>
      <c r="E436" s="11"/>
      <c r="F436" s="11"/>
      <c r="G436" s="11"/>
      <c r="H436" s="11"/>
      <c r="I436" s="11"/>
      <c r="J436" s="12" t="s">
        <v>553</v>
      </c>
    </row>
    <row r="437" spans="2:10" x14ac:dyDescent="0.3">
      <c r="B437" s="10" t="s">
        <v>1565</v>
      </c>
      <c r="C437" s="10" t="s">
        <v>2357</v>
      </c>
      <c r="D437" s="11"/>
      <c r="E437" s="11"/>
      <c r="F437" s="11"/>
      <c r="G437" s="11"/>
      <c r="H437" s="11"/>
      <c r="I437" s="11"/>
      <c r="J437" s="12" t="s">
        <v>553</v>
      </c>
    </row>
    <row r="438" spans="2:10" x14ac:dyDescent="0.3">
      <c r="B438" s="10" t="s">
        <v>1566</v>
      </c>
      <c r="C438" s="10" t="s">
        <v>2358</v>
      </c>
      <c r="D438" s="11"/>
      <c r="E438" s="11"/>
      <c r="F438" s="11"/>
      <c r="G438" s="11"/>
      <c r="H438" s="11"/>
      <c r="I438" s="11"/>
      <c r="J438" s="12" t="s">
        <v>553</v>
      </c>
    </row>
    <row r="439" spans="2:10" x14ac:dyDescent="0.3">
      <c r="B439" s="10" t="s">
        <v>1567</v>
      </c>
      <c r="C439" s="10" t="s">
        <v>2359</v>
      </c>
      <c r="D439" s="11"/>
      <c r="E439" s="11"/>
      <c r="F439" s="11"/>
      <c r="G439" s="11"/>
      <c r="H439" s="11"/>
      <c r="I439" s="11"/>
      <c r="J439" s="12" t="s">
        <v>553</v>
      </c>
    </row>
    <row r="440" spans="2:10" x14ac:dyDescent="0.3">
      <c r="B440" s="10" t="s">
        <v>1568</v>
      </c>
      <c r="C440" s="10" t="s">
        <v>2360</v>
      </c>
      <c r="D440" s="11"/>
      <c r="E440" s="11"/>
      <c r="F440" s="11"/>
      <c r="G440" s="11"/>
      <c r="H440" s="11"/>
      <c r="I440" s="11"/>
      <c r="J440" s="12" t="s">
        <v>553</v>
      </c>
    </row>
    <row r="441" spans="2:10" x14ac:dyDescent="0.3">
      <c r="B441" s="10" t="s">
        <v>1569</v>
      </c>
      <c r="C441" s="10" t="s">
        <v>2361</v>
      </c>
      <c r="D441" s="11"/>
      <c r="E441" s="11"/>
      <c r="F441" s="11"/>
      <c r="G441" s="11"/>
      <c r="H441" s="11"/>
      <c r="I441" s="11"/>
      <c r="J441" s="12" t="s">
        <v>553</v>
      </c>
    </row>
    <row r="442" spans="2:10" x14ac:dyDescent="0.3">
      <c r="B442" s="10" t="s">
        <v>1570</v>
      </c>
      <c r="C442" s="10" t="s">
        <v>2362</v>
      </c>
      <c r="D442" s="11"/>
      <c r="E442" s="11"/>
      <c r="F442" s="11"/>
      <c r="G442" s="11"/>
      <c r="H442" s="11"/>
      <c r="I442" s="11"/>
      <c r="J442" s="12" t="s">
        <v>553</v>
      </c>
    </row>
    <row r="443" spans="2:10" x14ac:dyDescent="0.3">
      <c r="B443" s="10" t="s">
        <v>1571</v>
      </c>
      <c r="C443" s="10" t="s">
        <v>2363</v>
      </c>
      <c r="D443" s="11"/>
      <c r="E443" s="11"/>
      <c r="F443" s="11"/>
      <c r="G443" s="11"/>
      <c r="H443" s="11"/>
      <c r="I443" s="11"/>
      <c r="J443" s="12" t="s">
        <v>553</v>
      </c>
    </row>
    <row r="444" spans="2:10" x14ac:dyDescent="0.3">
      <c r="B444" s="10" t="s">
        <v>1572</v>
      </c>
      <c r="C444" s="10" t="s">
        <v>2364</v>
      </c>
      <c r="D444" s="11"/>
      <c r="E444" s="11"/>
      <c r="F444" s="11"/>
      <c r="G444" s="11"/>
      <c r="H444" s="11"/>
      <c r="I444" s="11"/>
      <c r="J444" s="12" t="s">
        <v>553</v>
      </c>
    </row>
    <row r="445" spans="2:10" x14ac:dyDescent="0.3">
      <c r="B445" s="10" t="s">
        <v>1573</v>
      </c>
      <c r="C445" s="10" t="s">
        <v>2365</v>
      </c>
      <c r="D445" s="11"/>
      <c r="E445" s="11"/>
      <c r="F445" s="11"/>
      <c r="G445" s="11"/>
      <c r="H445" s="11"/>
      <c r="I445" s="11"/>
      <c r="J445" s="12" t="s">
        <v>553</v>
      </c>
    </row>
    <row r="446" spans="2:10" x14ac:dyDescent="0.3">
      <c r="B446" s="10" t="s">
        <v>1574</v>
      </c>
      <c r="C446" s="10" t="s">
        <v>2366</v>
      </c>
      <c r="D446" s="11"/>
      <c r="E446" s="11"/>
      <c r="F446" s="11"/>
      <c r="G446" s="11"/>
      <c r="H446" s="11"/>
      <c r="I446" s="11"/>
      <c r="J446" s="12" t="s">
        <v>553</v>
      </c>
    </row>
    <row r="447" spans="2:10" x14ac:dyDescent="0.3">
      <c r="B447" s="10" t="s">
        <v>1575</v>
      </c>
      <c r="C447" s="10" t="s">
        <v>2367</v>
      </c>
      <c r="D447" s="11"/>
      <c r="E447" s="11"/>
      <c r="F447" s="11"/>
      <c r="G447" s="11"/>
      <c r="H447" s="11"/>
      <c r="I447" s="11"/>
      <c r="J447" s="12" t="s">
        <v>553</v>
      </c>
    </row>
    <row r="448" spans="2:10" x14ac:dyDescent="0.3">
      <c r="B448" s="10" t="s">
        <v>1576</v>
      </c>
      <c r="C448" s="10" t="s">
        <v>2368</v>
      </c>
      <c r="D448" s="11"/>
      <c r="E448" s="11"/>
      <c r="F448" s="11"/>
      <c r="G448" s="11"/>
      <c r="H448" s="11"/>
      <c r="I448" s="11"/>
      <c r="J448" s="12" t="s">
        <v>553</v>
      </c>
    </row>
    <row r="449" spans="2:10" x14ac:dyDescent="0.3">
      <c r="B449" s="10" t="s">
        <v>1577</v>
      </c>
      <c r="C449" s="10" t="s">
        <v>2369</v>
      </c>
      <c r="D449" s="11"/>
      <c r="E449" s="11"/>
      <c r="F449" s="11"/>
      <c r="G449" s="11"/>
      <c r="H449" s="11"/>
      <c r="I449" s="11"/>
      <c r="J449" s="12" t="s">
        <v>553</v>
      </c>
    </row>
    <row r="450" spans="2:10" x14ac:dyDescent="0.3">
      <c r="B450" s="10" t="s">
        <v>1578</v>
      </c>
      <c r="C450" s="10" t="s">
        <v>2370</v>
      </c>
      <c r="D450" s="11"/>
      <c r="E450" s="11"/>
      <c r="F450" s="11"/>
      <c r="G450" s="11"/>
      <c r="H450" s="11"/>
      <c r="I450" s="11"/>
      <c r="J450" s="12" t="s">
        <v>553</v>
      </c>
    </row>
    <row r="451" spans="2:10" x14ac:dyDescent="0.3">
      <c r="B451" s="10" t="s">
        <v>1579</v>
      </c>
      <c r="C451" s="10" t="s">
        <v>2371</v>
      </c>
      <c r="D451" s="11"/>
      <c r="E451" s="11"/>
      <c r="F451" s="11"/>
      <c r="G451" s="11"/>
      <c r="H451" s="11"/>
      <c r="I451" s="11"/>
      <c r="J451" s="12" t="s">
        <v>553</v>
      </c>
    </row>
    <row r="452" spans="2:10" x14ac:dyDescent="0.3">
      <c r="B452" s="10" t="s">
        <v>1580</v>
      </c>
      <c r="C452" s="10" t="s">
        <v>2372</v>
      </c>
      <c r="D452" s="11"/>
      <c r="E452" s="11"/>
      <c r="F452" s="11"/>
      <c r="G452" s="11"/>
      <c r="H452" s="11"/>
      <c r="I452" s="11"/>
      <c r="J452" s="12" t="s">
        <v>553</v>
      </c>
    </row>
    <row r="453" spans="2:10" x14ac:dyDescent="0.3">
      <c r="B453" s="10" t="s">
        <v>1581</v>
      </c>
      <c r="C453" s="10" t="s">
        <v>2373</v>
      </c>
      <c r="D453" s="11"/>
      <c r="E453" s="11"/>
      <c r="F453" s="11"/>
      <c r="G453" s="11"/>
      <c r="H453" s="11"/>
      <c r="I453" s="11"/>
      <c r="J453" s="12" t="s">
        <v>553</v>
      </c>
    </row>
    <row r="454" spans="2:10" x14ac:dyDescent="0.3">
      <c r="B454" s="10" t="s">
        <v>1582</v>
      </c>
      <c r="C454" s="10" t="s">
        <v>2374</v>
      </c>
      <c r="D454" s="11"/>
      <c r="E454" s="11"/>
      <c r="F454" s="11"/>
      <c r="G454" s="11"/>
      <c r="H454" s="11"/>
      <c r="I454" s="11"/>
      <c r="J454" s="12" t="s">
        <v>553</v>
      </c>
    </row>
    <row r="455" spans="2:10" x14ac:dyDescent="0.3">
      <c r="B455" s="10" t="s">
        <v>1583</v>
      </c>
      <c r="C455" s="10" t="s">
        <v>2375</v>
      </c>
      <c r="D455" s="11"/>
      <c r="E455" s="11"/>
      <c r="F455" s="11"/>
      <c r="G455" s="11"/>
      <c r="H455" s="11"/>
      <c r="I455" s="11"/>
      <c r="J455" s="12" t="s">
        <v>553</v>
      </c>
    </row>
    <row r="456" spans="2:10" x14ac:dyDescent="0.3">
      <c r="B456" s="10" t="s">
        <v>1584</v>
      </c>
      <c r="C456" s="10" t="s">
        <v>2376</v>
      </c>
      <c r="D456" s="11"/>
      <c r="E456" s="11"/>
      <c r="F456" s="11"/>
      <c r="G456" s="11"/>
      <c r="H456" s="11"/>
      <c r="I456" s="11"/>
      <c r="J456" s="12" t="s">
        <v>553</v>
      </c>
    </row>
    <row r="457" spans="2:10" x14ac:dyDescent="0.3">
      <c r="B457" s="10" t="s">
        <v>1585</v>
      </c>
      <c r="C457" s="10" t="s">
        <v>2377</v>
      </c>
      <c r="D457" s="11"/>
      <c r="E457" s="11"/>
      <c r="F457" s="11"/>
      <c r="G457" s="11"/>
      <c r="H457" s="11"/>
      <c r="I457" s="11"/>
      <c r="J457" s="12" t="s">
        <v>553</v>
      </c>
    </row>
    <row r="458" spans="2:10" x14ac:dyDescent="0.3">
      <c r="B458" s="10" t="s">
        <v>1586</v>
      </c>
      <c r="C458" s="10" t="s">
        <v>2378</v>
      </c>
      <c r="D458" s="11"/>
      <c r="E458" s="11"/>
      <c r="F458" s="11"/>
      <c r="G458" s="11"/>
      <c r="H458" s="11"/>
      <c r="I458" s="11"/>
      <c r="J458" s="12" t="s">
        <v>553</v>
      </c>
    </row>
    <row r="459" spans="2:10" x14ac:dyDescent="0.3">
      <c r="B459" s="10" t="s">
        <v>1587</v>
      </c>
      <c r="C459" s="10" t="s">
        <v>2379</v>
      </c>
      <c r="D459" s="11"/>
      <c r="E459" s="11"/>
      <c r="F459" s="11"/>
      <c r="G459" s="11"/>
      <c r="H459" s="11"/>
      <c r="I459" s="11"/>
      <c r="J459" s="12" t="s">
        <v>553</v>
      </c>
    </row>
    <row r="460" spans="2:10" x14ac:dyDescent="0.3">
      <c r="B460" s="10" t="s">
        <v>1588</v>
      </c>
      <c r="C460" s="10" t="s">
        <v>2380</v>
      </c>
      <c r="D460" s="11"/>
      <c r="E460" s="11"/>
      <c r="F460" s="11"/>
      <c r="G460" s="11"/>
      <c r="H460" s="11"/>
      <c r="I460" s="11"/>
      <c r="J460" s="12" t="s">
        <v>553</v>
      </c>
    </row>
    <row r="461" spans="2:10" x14ac:dyDescent="0.3">
      <c r="B461" s="10" t="s">
        <v>1589</v>
      </c>
      <c r="C461" s="10" t="s">
        <v>2381</v>
      </c>
      <c r="D461" s="11"/>
      <c r="E461" s="11"/>
      <c r="F461" s="11"/>
      <c r="G461" s="11"/>
      <c r="H461" s="11"/>
      <c r="I461" s="11"/>
      <c r="J461" s="12" t="s">
        <v>553</v>
      </c>
    </row>
    <row r="462" spans="2:10" x14ac:dyDescent="0.3">
      <c r="B462" s="10" t="s">
        <v>1590</v>
      </c>
      <c r="C462" s="10" t="s">
        <v>2382</v>
      </c>
      <c r="D462" s="11"/>
      <c r="E462" s="11"/>
      <c r="F462" s="11"/>
      <c r="G462" s="11"/>
      <c r="H462" s="11"/>
      <c r="I462" s="11"/>
      <c r="J462" s="12" t="s">
        <v>553</v>
      </c>
    </row>
    <row r="463" spans="2:10" x14ac:dyDescent="0.3">
      <c r="B463" s="10" t="s">
        <v>1591</v>
      </c>
      <c r="C463" s="10" t="s">
        <v>2383</v>
      </c>
      <c r="D463" s="11"/>
      <c r="E463" s="11"/>
      <c r="F463" s="11"/>
      <c r="G463" s="11"/>
      <c r="H463" s="11"/>
      <c r="I463" s="11"/>
      <c r="J463" s="12" t="s">
        <v>553</v>
      </c>
    </row>
    <row r="464" spans="2:10" x14ac:dyDescent="0.3">
      <c r="B464" s="10" t="s">
        <v>1592</v>
      </c>
      <c r="C464" s="10" t="s">
        <v>2384</v>
      </c>
      <c r="D464" s="11"/>
      <c r="E464" s="11"/>
      <c r="F464" s="11"/>
      <c r="G464" s="11"/>
      <c r="H464" s="11"/>
      <c r="I464" s="11"/>
      <c r="J464" s="12" t="s">
        <v>553</v>
      </c>
    </row>
    <row r="465" spans="2:10" x14ac:dyDescent="0.3">
      <c r="B465" s="10" t="s">
        <v>1593</v>
      </c>
      <c r="C465" s="10" t="s">
        <v>2385</v>
      </c>
      <c r="D465" s="11"/>
      <c r="E465" s="11"/>
      <c r="F465" s="11"/>
      <c r="G465" s="11"/>
      <c r="H465" s="11"/>
      <c r="I465" s="11"/>
      <c r="J465" s="12" t="s">
        <v>553</v>
      </c>
    </row>
    <row r="466" spans="2:10" x14ac:dyDescent="0.3">
      <c r="B466" s="10" t="s">
        <v>1594</v>
      </c>
      <c r="C466" s="10" t="s">
        <v>2386</v>
      </c>
      <c r="D466" s="11"/>
      <c r="E466" s="11"/>
      <c r="F466" s="11"/>
      <c r="G466" s="11"/>
      <c r="H466" s="11"/>
      <c r="I466" s="11"/>
      <c r="J466" s="12" t="s">
        <v>553</v>
      </c>
    </row>
    <row r="467" spans="2:10" x14ac:dyDescent="0.3">
      <c r="B467" s="10" t="s">
        <v>1595</v>
      </c>
      <c r="C467" s="10" t="s">
        <v>2387</v>
      </c>
      <c r="D467" s="11"/>
      <c r="E467" s="11"/>
      <c r="F467" s="11"/>
      <c r="G467" s="11"/>
      <c r="H467" s="11"/>
      <c r="I467" s="11"/>
      <c r="J467" s="12" t="s">
        <v>553</v>
      </c>
    </row>
    <row r="468" spans="2:10" x14ac:dyDescent="0.3">
      <c r="B468" s="10" t="s">
        <v>1596</v>
      </c>
      <c r="C468" s="10" t="s">
        <v>2388</v>
      </c>
      <c r="D468" s="11"/>
      <c r="E468" s="11"/>
      <c r="F468" s="11"/>
      <c r="G468" s="11"/>
      <c r="H468" s="11"/>
      <c r="I468" s="11"/>
      <c r="J468" s="12" t="s">
        <v>553</v>
      </c>
    </row>
    <row r="469" spans="2:10" x14ac:dyDescent="0.3">
      <c r="B469" s="10" t="s">
        <v>1597</v>
      </c>
      <c r="C469" s="10" t="s">
        <v>2389</v>
      </c>
      <c r="D469" s="11"/>
      <c r="E469" s="11"/>
      <c r="F469" s="11"/>
      <c r="G469" s="11"/>
      <c r="H469" s="11"/>
      <c r="I469" s="11"/>
      <c r="J469" s="12" t="s">
        <v>553</v>
      </c>
    </row>
    <row r="470" spans="2:10" x14ac:dyDescent="0.3">
      <c r="B470" s="10" t="s">
        <v>1598</v>
      </c>
      <c r="C470" s="10" t="s">
        <v>2390</v>
      </c>
      <c r="D470" s="11"/>
      <c r="E470" s="11"/>
      <c r="F470" s="11"/>
      <c r="G470" s="11"/>
      <c r="H470" s="11"/>
      <c r="I470" s="11"/>
      <c r="J470" s="12" t="s">
        <v>553</v>
      </c>
    </row>
    <row r="471" spans="2:10" x14ac:dyDescent="0.3">
      <c r="B471" s="10" t="s">
        <v>1599</v>
      </c>
      <c r="C471" s="10" t="s">
        <v>2391</v>
      </c>
      <c r="D471" s="11"/>
      <c r="E471" s="11"/>
      <c r="F471" s="11"/>
      <c r="G471" s="11"/>
      <c r="H471" s="11"/>
      <c r="I471" s="11"/>
      <c r="J471" s="12" t="s">
        <v>553</v>
      </c>
    </row>
    <row r="472" spans="2:10" x14ac:dyDescent="0.3">
      <c r="B472" s="10" t="s">
        <v>1600</v>
      </c>
      <c r="C472" s="10" t="s">
        <v>2392</v>
      </c>
      <c r="D472" s="11"/>
      <c r="E472" s="11"/>
      <c r="F472" s="11"/>
      <c r="G472" s="11"/>
      <c r="H472" s="11"/>
      <c r="I472" s="11"/>
      <c r="J472" s="12" t="s">
        <v>553</v>
      </c>
    </row>
    <row r="473" spans="2:10" x14ac:dyDescent="0.3">
      <c r="B473" s="10" t="s">
        <v>1601</v>
      </c>
      <c r="C473" s="10" t="s">
        <v>2393</v>
      </c>
      <c r="D473" s="11"/>
      <c r="E473" s="11"/>
      <c r="F473" s="11"/>
      <c r="G473" s="11"/>
      <c r="H473" s="11"/>
      <c r="I473" s="11"/>
      <c r="J473" s="12" t="s">
        <v>553</v>
      </c>
    </row>
    <row r="474" spans="2:10" x14ac:dyDescent="0.3">
      <c r="B474" s="10" t="s">
        <v>1602</v>
      </c>
      <c r="C474" s="10" t="s">
        <v>2394</v>
      </c>
      <c r="D474" s="11"/>
      <c r="E474" s="11"/>
      <c r="F474" s="11"/>
      <c r="G474" s="11"/>
      <c r="H474" s="11"/>
      <c r="I474" s="11"/>
      <c r="J474" s="12" t="s">
        <v>553</v>
      </c>
    </row>
    <row r="475" spans="2:10" x14ac:dyDescent="0.3">
      <c r="B475" s="10" t="s">
        <v>1603</v>
      </c>
      <c r="C475" s="10" t="s">
        <v>2395</v>
      </c>
      <c r="D475" s="11"/>
      <c r="E475" s="11"/>
      <c r="F475" s="11"/>
      <c r="G475" s="11"/>
      <c r="H475" s="11"/>
      <c r="I475" s="11"/>
      <c r="J475" s="12" t="s">
        <v>553</v>
      </c>
    </row>
    <row r="476" spans="2:10" x14ac:dyDescent="0.3">
      <c r="B476" s="10" t="s">
        <v>1604</v>
      </c>
      <c r="C476" s="10" t="s">
        <v>2396</v>
      </c>
      <c r="D476" s="11"/>
      <c r="E476" s="11"/>
      <c r="F476" s="11"/>
      <c r="G476" s="11"/>
      <c r="H476" s="11"/>
      <c r="I476" s="11"/>
      <c r="J476" s="12" t="s">
        <v>553</v>
      </c>
    </row>
    <row r="477" spans="2:10" x14ac:dyDescent="0.3">
      <c r="B477" s="10" t="s">
        <v>1605</v>
      </c>
      <c r="C477" s="10" t="s">
        <v>2397</v>
      </c>
      <c r="D477" s="11"/>
      <c r="E477" s="11"/>
      <c r="F477" s="11"/>
      <c r="G477" s="11"/>
      <c r="H477" s="11"/>
      <c r="I477" s="11"/>
      <c r="J477" s="12" t="s">
        <v>553</v>
      </c>
    </row>
    <row r="478" spans="2:10" x14ac:dyDescent="0.3">
      <c r="B478" s="10" t="s">
        <v>1606</v>
      </c>
      <c r="C478" s="10" t="s">
        <v>2398</v>
      </c>
      <c r="D478" s="11"/>
      <c r="E478" s="11"/>
      <c r="F478" s="11"/>
      <c r="G478" s="11"/>
      <c r="H478" s="11"/>
      <c r="I478" s="11"/>
      <c r="J478" s="12" t="s">
        <v>553</v>
      </c>
    </row>
    <row r="479" spans="2:10" x14ac:dyDescent="0.3">
      <c r="B479" s="10" t="s">
        <v>1607</v>
      </c>
      <c r="C479" s="10" t="s">
        <v>2399</v>
      </c>
      <c r="D479" s="11"/>
      <c r="E479" s="11"/>
      <c r="F479" s="11"/>
      <c r="G479" s="11"/>
      <c r="H479" s="11"/>
      <c r="I479" s="11"/>
      <c r="J479" s="12" t="s">
        <v>553</v>
      </c>
    </row>
    <row r="480" spans="2:10" x14ac:dyDescent="0.3">
      <c r="B480" s="10" t="s">
        <v>1608</v>
      </c>
      <c r="C480" s="10" t="s">
        <v>2400</v>
      </c>
      <c r="D480" s="11"/>
      <c r="E480" s="11"/>
      <c r="F480" s="11"/>
      <c r="G480" s="11"/>
      <c r="H480" s="11"/>
      <c r="I480" s="11"/>
      <c r="J480" s="12" t="s">
        <v>553</v>
      </c>
    </row>
    <row r="481" spans="2:10" x14ac:dyDescent="0.3">
      <c r="B481" s="10" t="s">
        <v>1609</v>
      </c>
      <c r="C481" s="10" t="s">
        <v>2401</v>
      </c>
      <c r="D481" s="11"/>
      <c r="E481" s="11"/>
      <c r="F481" s="11"/>
      <c r="G481" s="11"/>
      <c r="H481" s="11"/>
      <c r="I481" s="11"/>
      <c r="J481" s="12" t="s">
        <v>553</v>
      </c>
    </row>
    <row r="482" spans="2:10" x14ac:dyDescent="0.3">
      <c r="B482" s="10" t="s">
        <v>1610</v>
      </c>
      <c r="C482" s="10" t="s">
        <v>2402</v>
      </c>
      <c r="D482" s="11"/>
      <c r="E482" s="11"/>
      <c r="F482" s="11"/>
      <c r="G482" s="11"/>
      <c r="H482" s="11"/>
      <c r="I482" s="11"/>
      <c r="J482" s="12" t="s">
        <v>553</v>
      </c>
    </row>
    <row r="483" spans="2:10" x14ac:dyDescent="0.3">
      <c r="B483" s="10" t="s">
        <v>1611</v>
      </c>
      <c r="C483" s="10" t="s">
        <v>2403</v>
      </c>
      <c r="D483" s="11"/>
      <c r="E483" s="11"/>
      <c r="F483" s="11"/>
      <c r="G483" s="11"/>
      <c r="H483" s="11"/>
      <c r="I483" s="11"/>
      <c r="J483" s="12" t="s">
        <v>553</v>
      </c>
    </row>
    <row r="484" spans="2:10" x14ac:dyDescent="0.3">
      <c r="B484" s="10" t="s">
        <v>1612</v>
      </c>
      <c r="C484" s="10" t="s">
        <v>2404</v>
      </c>
      <c r="D484" s="11"/>
      <c r="E484" s="11"/>
      <c r="F484" s="11"/>
      <c r="G484" s="11"/>
      <c r="H484" s="11"/>
      <c r="I484" s="11"/>
      <c r="J484" s="12" t="s">
        <v>553</v>
      </c>
    </row>
    <row r="485" spans="2:10" x14ac:dyDescent="0.3">
      <c r="B485" s="10" t="s">
        <v>1613</v>
      </c>
      <c r="C485" s="10" t="s">
        <v>2405</v>
      </c>
      <c r="D485" s="11"/>
      <c r="E485" s="11"/>
      <c r="F485" s="11"/>
      <c r="G485" s="11"/>
      <c r="H485" s="11"/>
      <c r="I485" s="11"/>
      <c r="J485" s="12" t="s">
        <v>553</v>
      </c>
    </row>
    <row r="486" spans="2:10" x14ac:dyDescent="0.3">
      <c r="B486" s="10" t="s">
        <v>1614</v>
      </c>
      <c r="C486" s="10" t="s">
        <v>2406</v>
      </c>
      <c r="D486" s="11"/>
      <c r="E486" s="11"/>
      <c r="F486" s="11"/>
      <c r="G486" s="11"/>
      <c r="H486" s="11"/>
      <c r="I486" s="11"/>
      <c r="J486" s="12" t="s">
        <v>553</v>
      </c>
    </row>
    <row r="487" spans="2:10" x14ac:dyDescent="0.3">
      <c r="B487" s="10" t="s">
        <v>1615</v>
      </c>
      <c r="C487" s="10" t="s">
        <v>2407</v>
      </c>
      <c r="D487" s="11"/>
      <c r="E487" s="11"/>
      <c r="F487" s="11"/>
      <c r="G487" s="11"/>
      <c r="H487" s="11"/>
      <c r="I487" s="11"/>
      <c r="J487" s="12" t="s">
        <v>553</v>
      </c>
    </row>
    <row r="488" spans="2:10" x14ac:dyDescent="0.3">
      <c r="B488" s="10" t="s">
        <v>1616</v>
      </c>
      <c r="C488" s="10" t="s">
        <v>2408</v>
      </c>
      <c r="D488" s="11"/>
      <c r="E488" s="11"/>
      <c r="F488" s="11"/>
      <c r="G488" s="11"/>
      <c r="H488" s="11"/>
      <c r="I488" s="11"/>
      <c r="J488" s="12" t="s">
        <v>553</v>
      </c>
    </row>
    <row r="489" spans="2:10" x14ac:dyDescent="0.3">
      <c r="B489" s="10" t="s">
        <v>1617</v>
      </c>
      <c r="C489" s="10" t="s">
        <v>2409</v>
      </c>
      <c r="D489" s="11"/>
      <c r="E489" s="11"/>
      <c r="F489" s="11"/>
      <c r="G489" s="11"/>
      <c r="H489" s="11"/>
      <c r="I489" s="11"/>
      <c r="J489" s="12" t="s">
        <v>553</v>
      </c>
    </row>
    <row r="490" spans="2:10" x14ac:dyDescent="0.3">
      <c r="B490" s="10" t="s">
        <v>1618</v>
      </c>
      <c r="C490" s="10" t="s">
        <v>2410</v>
      </c>
      <c r="D490" s="11"/>
      <c r="E490" s="11"/>
      <c r="F490" s="11"/>
      <c r="G490" s="11"/>
      <c r="H490" s="11"/>
      <c r="I490" s="11"/>
      <c r="J490" s="12" t="s">
        <v>553</v>
      </c>
    </row>
    <row r="491" spans="2:10" x14ac:dyDescent="0.3">
      <c r="B491" s="10" t="s">
        <v>1619</v>
      </c>
      <c r="C491" s="10" t="s">
        <v>2411</v>
      </c>
      <c r="D491" s="11"/>
      <c r="E491" s="11"/>
      <c r="F491" s="11"/>
      <c r="G491" s="11"/>
      <c r="H491" s="11"/>
      <c r="I491" s="11"/>
      <c r="J491" s="12" t="s">
        <v>553</v>
      </c>
    </row>
    <row r="492" spans="2:10" x14ac:dyDescent="0.3">
      <c r="B492" s="10" t="s">
        <v>1620</v>
      </c>
      <c r="C492" s="10" t="s">
        <v>2412</v>
      </c>
      <c r="D492" s="11"/>
      <c r="E492" s="11"/>
      <c r="F492" s="11"/>
      <c r="G492" s="11"/>
      <c r="H492" s="11"/>
      <c r="I492" s="11"/>
      <c r="J492" s="12" t="s">
        <v>553</v>
      </c>
    </row>
    <row r="493" spans="2:10" x14ac:dyDescent="0.3">
      <c r="B493" s="10" t="s">
        <v>1621</v>
      </c>
      <c r="C493" s="10" t="s">
        <v>2413</v>
      </c>
      <c r="D493" s="11"/>
      <c r="E493" s="11"/>
      <c r="F493" s="11"/>
      <c r="G493" s="11"/>
      <c r="H493" s="11"/>
      <c r="I493" s="11"/>
      <c r="J493" s="12" t="s">
        <v>553</v>
      </c>
    </row>
    <row r="494" spans="2:10" x14ac:dyDescent="0.3">
      <c r="B494" s="10" t="s">
        <v>1622</v>
      </c>
      <c r="C494" s="10" t="s">
        <v>2414</v>
      </c>
      <c r="D494" s="11"/>
      <c r="E494" s="11"/>
      <c r="F494" s="11"/>
      <c r="G494" s="11"/>
      <c r="H494" s="11"/>
      <c r="I494" s="11"/>
      <c r="J494" s="12" t="s">
        <v>553</v>
      </c>
    </row>
    <row r="495" spans="2:10" x14ac:dyDescent="0.3">
      <c r="B495" s="10" t="s">
        <v>1623</v>
      </c>
      <c r="C495" s="10" t="s">
        <v>2415</v>
      </c>
      <c r="D495" s="11"/>
      <c r="E495" s="11"/>
      <c r="F495" s="11"/>
      <c r="G495" s="11"/>
      <c r="H495" s="11"/>
      <c r="I495" s="11"/>
      <c r="J495" s="12" t="s">
        <v>553</v>
      </c>
    </row>
    <row r="496" spans="2:10" x14ac:dyDescent="0.3">
      <c r="B496" s="10" t="s">
        <v>1624</v>
      </c>
      <c r="C496" s="10" t="s">
        <v>2416</v>
      </c>
      <c r="D496" s="11"/>
      <c r="E496" s="11"/>
      <c r="F496" s="11"/>
      <c r="G496" s="11"/>
      <c r="H496" s="11"/>
      <c r="I496" s="11"/>
      <c r="J496" s="12" t="s">
        <v>553</v>
      </c>
    </row>
    <row r="497" spans="2:10" x14ac:dyDescent="0.3">
      <c r="B497" s="10" t="s">
        <v>1625</v>
      </c>
      <c r="C497" s="10" t="s">
        <v>2417</v>
      </c>
      <c r="D497" s="11"/>
      <c r="E497" s="11"/>
      <c r="F497" s="11"/>
      <c r="G497" s="11"/>
      <c r="H497" s="11"/>
      <c r="I497" s="11"/>
      <c r="J497" s="12" t="s">
        <v>553</v>
      </c>
    </row>
    <row r="498" spans="2:10" x14ac:dyDescent="0.3">
      <c r="B498" s="10" t="s">
        <v>1626</v>
      </c>
      <c r="C498" s="10" t="s">
        <v>2418</v>
      </c>
      <c r="D498" s="11"/>
      <c r="E498" s="11"/>
      <c r="F498" s="11"/>
      <c r="G498" s="11"/>
      <c r="H498" s="11"/>
      <c r="I498" s="11"/>
      <c r="J498" s="12" t="s">
        <v>553</v>
      </c>
    </row>
    <row r="499" spans="2:10" x14ac:dyDescent="0.3">
      <c r="B499" s="10" t="s">
        <v>1627</v>
      </c>
      <c r="C499" s="10" t="s">
        <v>2419</v>
      </c>
      <c r="D499" s="11"/>
      <c r="E499" s="11"/>
      <c r="F499" s="11"/>
      <c r="G499" s="11"/>
      <c r="H499" s="11"/>
      <c r="I499" s="11"/>
      <c r="J499" s="12" t="s">
        <v>553</v>
      </c>
    </row>
    <row r="500" spans="2:10" x14ac:dyDescent="0.3">
      <c r="B500" s="10" t="s">
        <v>1628</v>
      </c>
      <c r="C500" s="10" t="s">
        <v>2420</v>
      </c>
      <c r="D500" s="11"/>
      <c r="E500" s="11"/>
      <c r="F500" s="11"/>
      <c r="G500" s="11"/>
      <c r="H500" s="11"/>
      <c r="I500" s="11"/>
      <c r="J500" s="12" t="s">
        <v>553</v>
      </c>
    </row>
    <row r="501" spans="2:10" x14ac:dyDescent="0.3">
      <c r="B501" s="10" t="s">
        <v>1629</v>
      </c>
      <c r="C501" s="10" t="s">
        <v>2421</v>
      </c>
      <c r="D501" s="11"/>
      <c r="E501" s="11"/>
      <c r="F501" s="11"/>
      <c r="G501" s="11"/>
      <c r="H501" s="11"/>
      <c r="I501" s="11"/>
      <c r="J501" s="12" t="s">
        <v>553</v>
      </c>
    </row>
    <row r="502" spans="2:10" x14ac:dyDescent="0.3">
      <c r="B502" s="10" t="s">
        <v>1630</v>
      </c>
      <c r="C502" s="10" t="s">
        <v>2422</v>
      </c>
      <c r="D502" s="11"/>
      <c r="E502" s="11"/>
      <c r="F502" s="11"/>
      <c r="G502" s="11"/>
      <c r="H502" s="11"/>
      <c r="I502" s="11"/>
      <c r="J502" s="12" t="s">
        <v>553</v>
      </c>
    </row>
    <row r="503" spans="2:10" x14ac:dyDescent="0.3">
      <c r="B503" s="10" t="s">
        <v>1631</v>
      </c>
      <c r="C503" s="10" t="s">
        <v>2423</v>
      </c>
      <c r="D503" s="11"/>
      <c r="E503" s="11"/>
      <c r="F503" s="11"/>
      <c r="G503" s="11"/>
      <c r="H503" s="11"/>
      <c r="I503" s="11"/>
      <c r="J503" s="12" t="s">
        <v>553</v>
      </c>
    </row>
    <row r="504" spans="2:10" x14ac:dyDescent="0.3">
      <c r="B504" s="10" t="s">
        <v>1632</v>
      </c>
      <c r="C504" s="10" t="s">
        <v>2424</v>
      </c>
      <c r="D504" s="11"/>
      <c r="E504" s="11"/>
      <c r="F504" s="11"/>
      <c r="G504" s="11"/>
      <c r="H504" s="11"/>
      <c r="I504" s="11"/>
      <c r="J504" s="12" t="s">
        <v>553</v>
      </c>
    </row>
    <row r="505" spans="2:10" x14ac:dyDescent="0.3">
      <c r="B505" s="10" t="s">
        <v>1633</v>
      </c>
      <c r="C505" s="10" t="s">
        <v>2425</v>
      </c>
      <c r="D505" s="11"/>
      <c r="E505" s="11"/>
      <c r="F505" s="11"/>
      <c r="G505" s="11"/>
      <c r="H505" s="11"/>
      <c r="I505" s="11"/>
      <c r="J505" s="12" t="s">
        <v>553</v>
      </c>
    </row>
    <row r="506" spans="2:10" x14ac:dyDescent="0.3">
      <c r="B506" s="10" t="s">
        <v>1634</v>
      </c>
      <c r="C506" s="10" t="s">
        <v>2426</v>
      </c>
      <c r="D506" s="11"/>
      <c r="E506" s="11"/>
      <c r="F506" s="11"/>
      <c r="G506" s="11"/>
      <c r="H506" s="11"/>
      <c r="I506" s="11"/>
      <c r="J506" s="12" t="s">
        <v>553</v>
      </c>
    </row>
    <row r="507" spans="2:10" x14ac:dyDescent="0.3">
      <c r="B507" s="10" t="s">
        <v>1635</v>
      </c>
      <c r="C507" s="10" t="s">
        <v>2427</v>
      </c>
      <c r="D507" s="11"/>
      <c r="E507" s="11"/>
      <c r="F507" s="11"/>
      <c r="G507" s="11"/>
      <c r="H507" s="11"/>
      <c r="I507" s="11"/>
      <c r="J507" s="12" t="s">
        <v>553</v>
      </c>
    </row>
    <row r="508" spans="2:10" x14ac:dyDescent="0.3">
      <c r="B508" s="10" t="s">
        <v>1636</v>
      </c>
      <c r="C508" s="10" t="s">
        <v>2428</v>
      </c>
      <c r="D508" s="11"/>
      <c r="E508" s="11"/>
      <c r="F508" s="11"/>
      <c r="G508" s="11"/>
      <c r="H508" s="11"/>
      <c r="I508" s="11"/>
      <c r="J508" s="12" t="s">
        <v>553</v>
      </c>
    </row>
    <row r="509" spans="2:10" x14ac:dyDescent="0.3">
      <c r="B509" s="10" t="s">
        <v>1637</v>
      </c>
      <c r="C509" s="10" t="s">
        <v>2429</v>
      </c>
      <c r="D509" s="11"/>
      <c r="E509" s="11"/>
      <c r="F509" s="11"/>
      <c r="G509" s="11"/>
      <c r="H509" s="11"/>
      <c r="I509" s="11"/>
      <c r="J509" s="12" t="s">
        <v>553</v>
      </c>
    </row>
    <row r="510" spans="2:10" x14ac:dyDescent="0.3">
      <c r="B510" s="10" t="s">
        <v>1638</v>
      </c>
      <c r="C510" s="10" t="s">
        <v>2430</v>
      </c>
      <c r="D510" s="11"/>
      <c r="E510" s="11"/>
      <c r="F510" s="11"/>
      <c r="G510" s="11"/>
      <c r="H510" s="11"/>
      <c r="I510" s="11"/>
      <c r="J510" s="12" t="s">
        <v>553</v>
      </c>
    </row>
    <row r="511" spans="2:10" x14ac:dyDescent="0.3">
      <c r="B511" s="10" t="s">
        <v>1639</v>
      </c>
      <c r="C511" s="10" t="s">
        <v>2431</v>
      </c>
      <c r="D511" s="11"/>
      <c r="E511" s="11"/>
      <c r="F511" s="11"/>
      <c r="G511" s="11"/>
      <c r="H511" s="11"/>
      <c r="I511" s="11"/>
      <c r="J511" s="12" t="s">
        <v>553</v>
      </c>
    </row>
    <row r="512" spans="2:10" x14ac:dyDescent="0.3">
      <c r="B512" s="10" t="s">
        <v>1640</v>
      </c>
      <c r="C512" s="10" t="s">
        <v>2432</v>
      </c>
      <c r="D512" s="11"/>
      <c r="E512" s="11"/>
      <c r="F512" s="11"/>
      <c r="G512" s="11"/>
      <c r="H512" s="11"/>
      <c r="I512" s="11"/>
      <c r="J512" s="12" t="s">
        <v>553</v>
      </c>
    </row>
    <row r="513" spans="2:10" x14ac:dyDescent="0.3">
      <c r="B513" s="10" t="s">
        <v>1641</v>
      </c>
      <c r="C513" s="10" t="s">
        <v>2433</v>
      </c>
      <c r="D513" s="11"/>
      <c r="E513" s="11"/>
      <c r="F513" s="11"/>
      <c r="G513" s="11"/>
      <c r="H513" s="11"/>
      <c r="I513" s="11"/>
      <c r="J513" s="12" t="s">
        <v>553</v>
      </c>
    </row>
    <row r="514" spans="2:10" x14ac:dyDescent="0.3">
      <c r="B514" s="10" t="s">
        <v>1642</v>
      </c>
      <c r="C514" s="10" t="s">
        <v>2434</v>
      </c>
      <c r="D514" s="11"/>
      <c r="E514" s="11"/>
      <c r="F514" s="11"/>
      <c r="G514" s="11"/>
      <c r="H514" s="11"/>
      <c r="I514" s="11"/>
      <c r="J514" s="12" t="s">
        <v>553</v>
      </c>
    </row>
    <row r="515" spans="2:10" x14ac:dyDescent="0.3">
      <c r="B515" s="10" t="s">
        <v>1643</v>
      </c>
      <c r="C515" s="10" t="s">
        <v>2435</v>
      </c>
      <c r="D515" s="11"/>
      <c r="E515" s="11"/>
      <c r="F515" s="11"/>
      <c r="G515" s="11"/>
      <c r="H515" s="11"/>
      <c r="I515" s="11"/>
      <c r="J515" s="12" t="s">
        <v>553</v>
      </c>
    </row>
    <row r="516" spans="2:10" x14ac:dyDescent="0.3">
      <c r="B516" s="10" t="s">
        <v>1644</v>
      </c>
      <c r="C516" s="10" t="s">
        <v>2436</v>
      </c>
      <c r="D516" s="11"/>
      <c r="E516" s="11"/>
      <c r="F516" s="11"/>
      <c r="G516" s="11"/>
      <c r="H516" s="11"/>
      <c r="I516" s="11"/>
      <c r="J516" s="12" t="s">
        <v>553</v>
      </c>
    </row>
    <row r="517" spans="2:10" x14ac:dyDescent="0.3">
      <c r="B517" s="10" t="s">
        <v>1645</v>
      </c>
      <c r="C517" s="10" t="s">
        <v>2437</v>
      </c>
      <c r="D517" s="11"/>
      <c r="E517" s="11"/>
      <c r="F517" s="11"/>
      <c r="G517" s="11"/>
      <c r="H517" s="11"/>
      <c r="I517" s="11"/>
      <c r="J517" s="12" t="s">
        <v>553</v>
      </c>
    </row>
    <row r="518" spans="2:10" x14ac:dyDescent="0.3">
      <c r="B518" s="10" t="s">
        <v>1646</v>
      </c>
      <c r="C518" s="10" t="s">
        <v>2438</v>
      </c>
      <c r="D518" s="11"/>
      <c r="E518" s="11"/>
      <c r="F518" s="11"/>
      <c r="G518" s="11"/>
      <c r="H518" s="11"/>
      <c r="I518" s="11"/>
      <c r="J518" s="12" t="s">
        <v>553</v>
      </c>
    </row>
    <row r="519" spans="2:10" x14ac:dyDescent="0.3">
      <c r="B519" s="10" t="s">
        <v>1647</v>
      </c>
      <c r="C519" s="10" t="s">
        <v>2439</v>
      </c>
      <c r="D519" s="11"/>
      <c r="E519" s="11"/>
      <c r="F519" s="11"/>
      <c r="G519" s="11"/>
      <c r="H519" s="11"/>
      <c r="I519" s="11"/>
      <c r="J519" s="12" t="s">
        <v>553</v>
      </c>
    </row>
    <row r="520" spans="2:10" x14ac:dyDescent="0.3">
      <c r="B520" s="10" t="s">
        <v>1648</v>
      </c>
      <c r="C520" s="10" t="s">
        <v>2440</v>
      </c>
      <c r="D520" s="11"/>
      <c r="E520" s="11"/>
      <c r="F520" s="11"/>
      <c r="G520" s="11"/>
      <c r="H520" s="11"/>
      <c r="I520" s="11"/>
      <c r="J520" s="12" t="s">
        <v>553</v>
      </c>
    </row>
    <row r="521" spans="2:10" x14ac:dyDescent="0.3">
      <c r="B521" s="10" t="s">
        <v>1649</v>
      </c>
      <c r="C521" s="10" t="s">
        <v>2441</v>
      </c>
      <c r="D521" s="11"/>
      <c r="E521" s="11"/>
      <c r="F521" s="11"/>
      <c r="G521" s="11"/>
      <c r="H521" s="11"/>
      <c r="I521" s="11"/>
      <c r="J521" s="12" t="s">
        <v>553</v>
      </c>
    </row>
    <row r="522" spans="2:10" x14ac:dyDescent="0.3">
      <c r="B522" s="10" t="s">
        <v>1650</v>
      </c>
      <c r="C522" s="10" t="s">
        <v>2442</v>
      </c>
      <c r="D522" s="11"/>
      <c r="E522" s="11"/>
      <c r="F522" s="11"/>
      <c r="G522" s="11"/>
      <c r="H522" s="11"/>
      <c r="I522" s="11"/>
      <c r="J522" s="12" t="s">
        <v>553</v>
      </c>
    </row>
    <row r="523" spans="2:10" x14ac:dyDescent="0.3">
      <c r="B523" s="10" t="s">
        <v>1651</v>
      </c>
      <c r="C523" s="10" t="s">
        <v>2443</v>
      </c>
      <c r="D523" s="11"/>
      <c r="E523" s="11"/>
      <c r="F523" s="11"/>
      <c r="G523" s="11"/>
      <c r="H523" s="11"/>
      <c r="I523" s="11"/>
      <c r="J523" s="12" t="s">
        <v>553</v>
      </c>
    </row>
    <row r="524" spans="2:10" x14ac:dyDescent="0.3">
      <c r="B524" s="10" t="s">
        <v>1652</v>
      </c>
      <c r="C524" s="10" t="s">
        <v>2444</v>
      </c>
      <c r="D524" s="11"/>
      <c r="E524" s="11"/>
      <c r="F524" s="11"/>
      <c r="G524" s="11"/>
      <c r="H524" s="11"/>
      <c r="I524" s="11"/>
      <c r="J524" s="12" t="s">
        <v>553</v>
      </c>
    </row>
    <row r="525" spans="2:10" x14ac:dyDescent="0.3">
      <c r="B525" s="10" t="s">
        <v>1653</v>
      </c>
      <c r="C525" s="10" t="s">
        <v>2445</v>
      </c>
      <c r="D525" s="11"/>
      <c r="E525" s="11"/>
      <c r="F525" s="11"/>
      <c r="G525" s="11"/>
      <c r="H525" s="11"/>
      <c r="I525" s="11"/>
      <c r="J525" s="12" t="s">
        <v>553</v>
      </c>
    </row>
    <row r="526" spans="2:10" x14ac:dyDescent="0.3">
      <c r="B526" s="10" t="s">
        <v>1654</v>
      </c>
      <c r="C526" s="10" t="s">
        <v>2446</v>
      </c>
      <c r="D526" s="11"/>
      <c r="E526" s="11"/>
      <c r="F526" s="11"/>
      <c r="G526" s="11"/>
      <c r="H526" s="11"/>
      <c r="I526" s="11"/>
      <c r="J526" s="12" t="s">
        <v>553</v>
      </c>
    </row>
    <row r="527" spans="2:10" x14ac:dyDescent="0.3">
      <c r="B527" s="10" t="s">
        <v>1655</v>
      </c>
      <c r="C527" s="10" t="s">
        <v>2447</v>
      </c>
      <c r="D527" s="11"/>
      <c r="E527" s="11"/>
      <c r="F527" s="11"/>
      <c r="G527" s="11"/>
      <c r="H527" s="11"/>
      <c r="I527" s="11"/>
      <c r="J527" s="12" t="s">
        <v>553</v>
      </c>
    </row>
    <row r="528" spans="2:10" x14ac:dyDescent="0.3">
      <c r="B528" s="10" t="s">
        <v>1656</v>
      </c>
      <c r="C528" s="10" t="s">
        <v>2448</v>
      </c>
      <c r="D528" s="11"/>
      <c r="E528" s="11"/>
      <c r="F528" s="11"/>
      <c r="G528" s="11"/>
      <c r="H528" s="11"/>
      <c r="I528" s="11"/>
      <c r="J528" s="12" t="s">
        <v>553</v>
      </c>
    </row>
    <row r="529" spans="2:10" x14ac:dyDescent="0.3">
      <c r="B529" s="10" t="s">
        <v>1657</v>
      </c>
      <c r="C529" s="10" t="s">
        <v>2449</v>
      </c>
      <c r="D529" s="11"/>
      <c r="E529" s="11"/>
      <c r="F529" s="11"/>
      <c r="G529" s="11"/>
      <c r="H529" s="11"/>
      <c r="I529" s="11"/>
      <c r="J529" s="12" t="s">
        <v>553</v>
      </c>
    </row>
    <row r="530" spans="2:10" x14ac:dyDescent="0.3">
      <c r="B530" s="10" t="s">
        <v>1658</v>
      </c>
      <c r="C530" s="10" t="s">
        <v>2450</v>
      </c>
      <c r="D530" s="11"/>
      <c r="E530" s="11"/>
      <c r="F530" s="11"/>
      <c r="G530" s="11"/>
      <c r="H530" s="11"/>
      <c r="I530" s="11"/>
      <c r="J530" s="12" t="s">
        <v>553</v>
      </c>
    </row>
    <row r="531" spans="2:10" x14ac:dyDescent="0.3">
      <c r="B531" s="10" t="s">
        <v>1659</v>
      </c>
      <c r="C531" s="10" t="s">
        <v>2451</v>
      </c>
      <c r="D531" s="11"/>
      <c r="E531" s="11"/>
      <c r="F531" s="11"/>
      <c r="G531" s="11"/>
      <c r="H531" s="11"/>
      <c r="I531" s="11"/>
      <c r="J531" s="12" t="s">
        <v>553</v>
      </c>
    </row>
    <row r="532" spans="2:10" x14ac:dyDescent="0.3">
      <c r="B532" s="10" t="s">
        <v>1660</v>
      </c>
      <c r="C532" s="10" t="s">
        <v>2452</v>
      </c>
      <c r="D532" s="11"/>
      <c r="E532" s="11"/>
      <c r="F532" s="11"/>
      <c r="G532" s="11"/>
      <c r="H532" s="11"/>
      <c r="I532" s="11"/>
      <c r="J532" s="12" t="s">
        <v>553</v>
      </c>
    </row>
    <row r="533" spans="2:10" x14ac:dyDescent="0.3">
      <c r="B533" s="10" t="s">
        <v>1661</v>
      </c>
      <c r="C533" s="10" t="s">
        <v>2453</v>
      </c>
      <c r="D533" s="11"/>
      <c r="E533" s="11"/>
      <c r="F533" s="11"/>
      <c r="G533" s="11"/>
      <c r="H533" s="11"/>
      <c r="I533" s="11"/>
      <c r="J533" s="12" t="s">
        <v>553</v>
      </c>
    </row>
    <row r="534" spans="2:10" x14ac:dyDescent="0.3">
      <c r="B534" s="10" t="s">
        <v>1662</v>
      </c>
      <c r="C534" s="10" t="s">
        <v>2454</v>
      </c>
      <c r="D534" s="11"/>
      <c r="E534" s="11"/>
      <c r="F534" s="11"/>
      <c r="G534" s="11"/>
      <c r="H534" s="11"/>
      <c r="I534" s="11"/>
      <c r="J534" s="12" t="s">
        <v>553</v>
      </c>
    </row>
    <row r="535" spans="2:10" x14ac:dyDescent="0.3">
      <c r="B535" s="10" t="s">
        <v>1663</v>
      </c>
      <c r="C535" s="10" t="s">
        <v>2455</v>
      </c>
      <c r="D535" s="11"/>
      <c r="E535" s="11"/>
      <c r="F535" s="11"/>
      <c r="G535" s="11"/>
      <c r="H535" s="11"/>
      <c r="I535" s="11"/>
      <c r="J535" s="12" t="s">
        <v>553</v>
      </c>
    </row>
    <row r="536" spans="2:10" x14ac:dyDescent="0.3">
      <c r="B536" s="10" t="s">
        <v>1664</v>
      </c>
      <c r="C536" s="10" t="s">
        <v>2456</v>
      </c>
      <c r="D536" s="11"/>
      <c r="E536" s="11"/>
      <c r="F536" s="11"/>
      <c r="G536" s="11"/>
      <c r="H536" s="11"/>
      <c r="I536" s="11"/>
      <c r="J536" s="12" t="s">
        <v>553</v>
      </c>
    </row>
    <row r="537" spans="2:10" x14ac:dyDescent="0.3">
      <c r="B537" s="10" t="s">
        <v>1665</v>
      </c>
      <c r="C537" s="10" t="s">
        <v>2457</v>
      </c>
      <c r="D537" s="11"/>
      <c r="E537" s="11"/>
      <c r="F537" s="11"/>
      <c r="G537" s="11"/>
      <c r="H537" s="11"/>
      <c r="I537" s="11"/>
      <c r="J537" s="12" t="s">
        <v>553</v>
      </c>
    </row>
    <row r="538" spans="2:10" x14ac:dyDescent="0.3">
      <c r="B538" s="10" t="s">
        <v>1666</v>
      </c>
      <c r="C538" s="10" t="s">
        <v>2458</v>
      </c>
      <c r="D538" s="11"/>
      <c r="E538" s="11"/>
      <c r="F538" s="11"/>
      <c r="G538" s="11"/>
      <c r="H538" s="11"/>
      <c r="I538" s="11"/>
      <c r="J538" s="12" t="s">
        <v>553</v>
      </c>
    </row>
    <row r="539" spans="2:10" x14ac:dyDescent="0.3">
      <c r="B539" s="10" t="s">
        <v>1667</v>
      </c>
      <c r="C539" s="10" t="s">
        <v>2459</v>
      </c>
      <c r="D539" s="11"/>
      <c r="E539" s="11"/>
      <c r="F539" s="11"/>
      <c r="G539" s="11"/>
      <c r="H539" s="11"/>
      <c r="I539" s="11"/>
      <c r="J539" s="12" t="s">
        <v>553</v>
      </c>
    </row>
    <row r="540" spans="2:10" x14ac:dyDescent="0.3">
      <c r="B540" s="10" t="s">
        <v>1668</v>
      </c>
      <c r="C540" s="10" t="s">
        <v>2460</v>
      </c>
      <c r="D540" s="11"/>
      <c r="E540" s="11"/>
      <c r="F540" s="11"/>
      <c r="G540" s="11"/>
      <c r="H540" s="11"/>
      <c r="I540" s="11"/>
      <c r="J540" s="12" t="s">
        <v>553</v>
      </c>
    </row>
    <row r="541" spans="2:10" x14ac:dyDescent="0.3">
      <c r="B541" s="10" t="s">
        <v>1669</v>
      </c>
      <c r="C541" s="10" t="s">
        <v>2461</v>
      </c>
      <c r="D541" s="11"/>
      <c r="E541" s="11"/>
      <c r="F541" s="11"/>
      <c r="G541" s="11"/>
      <c r="H541" s="11"/>
      <c r="I541" s="11"/>
      <c r="J541" s="12" t="s">
        <v>553</v>
      </c>
    </row>
    <row r="542" spans="2:10" x14ac:dyDescent="0.3">
      <c r="B542" s="10" t="s">
        <v>1670</v>
      </c>
      <c r="C542" s="10" t="s">
        <v>2462</v>
      </c>
      <c r="D542" s="11"/>
      <c r="E542" s="11"/>
      <c r="F542" s="11"/>
      <c r="G542" s="11"/>
      <c r="H542" s="11"/>
      <c r="I542" s="11"/>
      <c r="J542" s="12" t="s">
        <v>553</v>
      </c>
    </row>
    <row r="543" spans="2:10" x14ac:dyDescent="0.3">
      <c r="B543" s="10" t="s">
        <v>1671</v>
      </c>
      <c r="C543" s="10" t="s">
        <v>2463</v>
      </c>
      <c r="D543" s="11"/>
      <c r="E543" s="11"/>
      <c r="F543" s="11"/>
      <c r="G543" s="11"/>
      <c r="H543" s="11"/>
      <c r="I543" s="11"/>
      <c r="J543" s="12" t="s">
        <v>553</v>
      </c>
    </row>
    <row r="544" spans="2:10" x14ac:dyDescent="0.3">
      <c r="B544" s="10" t="s">
        <v>1672</v>
      </c>
      <c r="C544" s="10" t="s">
        <v>2464</v>
      </c>
      <c r="D544" s="11"/>
      <c r="E544" s="11"/>
      <c r="F544" s="11"/>
      <c r="G544" s="11"/>
      <c r="H544" s="11"/>
      <c r="I544" s="11"/>
      <c r="J544" s="12" t="s">
        <v>553</v>
      </c>
    </row>
    <row r="545" spans="2:10" x14ac:dyDescent="0.3">
      <c r="B545" s="10" t="s">
        <v>1673</v>
      </c>
      <c r="C545" s="10" t="s">
        <v>2465</v>
      </c>
      <c r="D545" s="11"/>
      <c r="E545" s="11"/>
      <c r="F545" s="11"/>
      <c r="G545" s="11"/>
      <c r="H545" s="11"/>
      <c r="I545" s="11"/>
      <c r="J545" s="12" t="s">
        <v>553</v>
      </c>
    </row>
    <row r="546" spans="2:10" x14ac:dyDescent="0.3">
      <c r="B546" s="10" t="s">
        <v>1674</v>
      </c>
      <c r="C546" s="10" t="s">
        <v>2466</v>
      </c>
      <c r="D546" s="11"/>
      <c r="E546" s="11"/>
      <c r="F546" s="11"/>
      <c r="G546" s="11"/>
      <c r="H546" s="11"/>
      <c r="I546" s="11"/>
      <c r="J546" s="12" t="s">
        <v>553</v>
      </c>
    </row>
    <row r="547" spans="2:10" x14ac:dyDescent="0.3">
      <c r="B547" s="10" t="s">
        <v>1675</v>
      </c>
      <c r="C547" s="10" t="s">
        <v>2467</v>
      </c>
      <c r="D547" s="11"/>
      <c r="E547" s="11"/>
      <c r="F547" s="11"/>
      <c r="G547" s="11"/>
      <c r="H547" s="11"/>
      <c r="I547" s="11"/>
      <c r="J547" s="12" t="s">
        <v>553</v>
      </c>
    </row>
    <row r="548" spans="2:10" x14ac:dyDescent="0.3">
      <c r="B548" s="10" t="s">
        <v>1676</v>
      </c>
      <c r="C548" s="10" t="s">
        <v>2468</v>
      </c>
      <c r="D548" s="11"/>
      <c r="E548" s="11"/>
      <c r="F548" s="11"/>
      <c r="G548" s="11"/>
      <c r="H548" s="11"/>
      <c r="I548" s="11"/>
      <c r="J548" s="12" t="s">
        <v>553</v>
      </c>
    </row>
    <row r="549" spans="2:10" x14ac:dyDescent="0.3">
      <c r="B549" s="10" t="s">
        <v>1677</v>
      </c>
      <c r="C549" s="10" t="s">
        <v>2469</v>
      </c>
      <c r="D549" s="11"/>
      <c r="E549" s="11"/>
      <c r="F549" s="11"/>
      <c r="G549" s="11"/>
      <c r="H549" s="11"/>
      <c r="I549" s="11"/>
      <c r="J549" s="12" t="s">
        <v>553</v>
      </c>
    </row>
    <row r="550" spans="2:10" x14ac:dyDescent="0.3">
      <c r="B550" s="10" t="s">
        <v>1678</v>
      </c>
      <c r="C550" s="10" t="s">
        <v>2470</v>
      </c>
      <c r="D550" s="11"/>
      <c r="E550" s="11"/>
      <c r="F550" s="11"/>
      <c r="G550" s="11"/>
      <c r="H550" s="11"/>
      <c r="I550" s="11"/>
      <c r="J550" s="12" t="s">
        <v>553</v>
      </c>
    </row>
    <row r="551" spans="2:10" x14ac:dyDescent="0.3">
      <c r="B551" s="10" t="s">
        <v>1679</v>
      </c>
      <c r="C551" s="10" t="s">
        <v>2471</v>
      </c>
      <c r="D551" s="11"/>
      <c r="E551" s="11"/>
      <c r="F551" s="11"/>
      <c r="G551" s="11"/>
      <c r="H551" s="11"/>
      <c r="I551" s="11"/>
      <c r="J551" s="12" t="s">
        <v>553</v>
      </c>
    </row>
    <row r="552" spans="2:10" x14ac:dyDescent="0.3">
      <c r="B552" s="10" t="s">
        <v>1680</v>
      </c>
      <c r="C552" s="10" t="s">
        <v>2472</v>
      </c>
      <c r="D552" s="11"/>
      <c r="E552" s="11"/>
      <c r="F552" s="11"/>
      <c r="G552" s="11"/>
      <c r="H552" s="11"/>
      <c r="I552" s="11"/>
      <c r="J552" s="12" t="s">
        <v>553</v>
      </c>
    </row>
    <row r="553" spans="2:10" x14ac:dyDescent="0.3">
      <c r="B553" s="10" t="s">
        <v>1681</v>
      </c>
      <c r="C553" s="10" t="s">
        <v>2473</v>
      </c>
      <c r="D553" s="11"/>
      <c r="E553" s="11"/>
      <c r="F553" s="11"/>
      <c r="G553" s="11"/>
      <c r="H553" s="11"/>
      <c r="I553" s="11"/>
      <c r="J553" s="12" t="s">
        <v>553</v>
      </c>
    </row>
    <row r="554" spans="2:10" x14ac:dyDescent="0.3">
      <c r="B554" s="10" t="s">
        <v>1682</v>
      </c>
      <c r="C554" s="10" t="s">
        <v>2474</v>
      </c>
      <c r="D554" s="11"/>
      <c r="E554" s="11"/>
      <c r="F554" s="11"/>
      <c r="G554" s="11"/>
      <c r="H554" s="11"/>
      <c r="I554" s="11"/>
      <c r="J554" s="12" t="s">
        <v>553</v>
      </c>
    </row>
    <row r="555" spans="2:10" x14ac:dyDescent="0.3">
      <c r="B555" s="10" t="s">
        <v>1683</v>
      </c>
      <c r="C555" s="10" t="s">
        <v>2475</v>
      </c>
      <c r="D555" s="11"/>
      <c r="E555" s="11"/>
      <c r="F555" s="11"/>
      <c r="G555" s="11"/>
      <c r="H555" s="11"/>
      <c r="I555" s="11"/>
      <c r="J555" s="12" t="s">
        <v>553</v>
      </c>
    </row>
    <row r="556" spans="2:10" x14ac:dyDescent="0.3">
      <c r="B556" s="10" t="s">
        <v>1684</v>
      </c>
      <c r="C556" s="10" t="s">
        <v>2476</v>
      </c>
      <c r="D556" s="11"/>
      <c r="E556" s="11"/>
      <c r="F556" s="11"/>
      <c r="G556" s="11"/>
      <c r="H556" s="11"/>
      <c r="I556" s="11"/>
      <c r="J556" s="12" t="s">
        <v>553</v>
      </c>
    </row>
    <row r="557" spans="2:10" x14ac:dyDescent="0.3">
      <c r="B557" s="10" t="s">
        <v>1685</v>
      </c>
      <c r="C557" s="10" t="s">
        <v>2477</v>
      </c>
      <c r="D557" s="11"/>
      <c r="E557" s="11"/>
      <c r="F557" s="11"/>
      <c r="G557" s="11"/>
      <c r="H557" s="11"/>
      <c r="I557" s="11"/>
      <c r="J557" s="12" t="s">
        <v>553</v>
      </c>
    </row>
    <row r="558" spans="2:10" x14ac:dyDescent="0.3">
      <c r="B558" s="10" t="s">
        <v>1686</v>
      </c>
      <c r="C558" s="10" t="s">
        <v>2478</v>
      </c>
      <c r="D558" s="11"/>
      <c r="E558" s="11"/>
      <c r="F558" s="11"/>
      <c r="G558" s="11"/>
      <c r="H558" s="11"/>
      <c r="I558" s="11"/>
      <c r="J558" s="12" t="s">
        <v>553</v>
      </c>
    </row>
    <row r="559" spans="2:10" x14ac:dyDescent="0.3">
      <c r="B559" s="10" t="s">
        <v>1687</v>
      </c>
      <c r="C559" s="10" t="s">
        <v>2479</v>
      </c>
      <c r="D559" s="11"/>
      <c r="E559" s="11"/>
      <c r="F559" s="11"/>
      <c r="G559" s="11"/>
      <c r="H559" s="11"/>
      <c r="I559" s="11"/>
      <c r="J559" s="12" t="s">
        <v>553</v>
      </c>
    </row>
    <row r="560" spans="2:10" x14ac:dyDescent="0.3">
      <c r="B560" s="10" t="s">
        <v>1688</v>
      </c>
      <c r="C560" s="10" t="s">
        <v>2480</v>
      </c>
      <c r="D560" s="11"/>
      <c r="E560" s="11"/>
      <c r="F560" s="11"/>
      <c r="G560" s="11"/>
      <c r="H560" s="11"/>
      <c r="I560" s="11"/>
      <c r="J560" s="12" t="s">
        <v>553</v>
      </c>
    </row>
    <row r="561" spans="2:10" x14ac:dyDescent="0.3">
      <c r="B561" s="10" t="s">
        <v>1689</v>
      </c>
      <c r="C561" s="10" t="s">
        <v>2481</v>
      </c>
      <c r="D561" s="11"/>
      <c r="E561" s="11"/>
      <c r="F561" s="11"/>
      <c r="G561" s="11"/>
      <c r="H561" s="11"/>
      <c r="I561" s="11"/>
      <c r="J561" s="12" t="s">
        <v>553</v>
      </c>
    </row>
    <row r="562" spans="2:10" x14ac:dyDescent="0.3">
      <c r="B562" s="10" t="s">
        <v>1690</v>
      </c>
      <c r="C562" s="10" t="s">
        <v>2482</v>
      </c>
      <c r="D562" s="11"/>
      <c r="E562" s="11"/>
      <c r="F562" s="11"/>
      <c r="G562" s="11"/>
      <c r="H562" s="11"/>
      <c r="I562" s="11"/>
      <c r="J562" s="12" t="s">
        <v>553</v>
      </c>
    </row>
    <row r="563" spans="2:10" x14ac:dyDescent="0.3">
      <c r="B563" s="10" t="s">
        <v>1691</v>
      </c>
      <c r="C563" s="10" t="s">
        <v>2483</v>
      </c>
      <c r="D563" s="11"/>
      <c r="E563" s="11"/>
      <c r="F563" s="11"/>
      <c r="G563" s="11"/>
      <c r="H563" s="11"/>
      <c r="I563" s="11"/>
      <c r="J563" s="12" t="s">
        <v>553</v>
      </c>
    </row>
    <row r="564" spans="2:10" x14ac:dyDescent="0.3">
      <c r="B564" s="10" t="s">
        <v>1692</v>
      </c>
      <c r="C564" s="10" t="s">
        <v>2484</v>
      </c>
      <c r="D564" s="11"/>
      <c r="E564" s="11"/>
      <c r="F564" s="11"/>
      <c r="G564" s="11"/>
      <c r="H564" s="11"/>
      <c r="I564" s="11"/>
      <c r="J564" s="12" t="s">
        <v>553</v>
      </c>
    </row>
    <row r="565" spans="2:10" x14ac:dyDescent="0.3">
      <c r="B565" s="10" t="s">
        <v>1693</v>
      </c>
      <c r="C565" s="10" t="s">
        <v>2485</v>
      </c>
      <c r="D565" s="11"/>
      <c r="E565" s="11"/>
      <c r="F565" s="11"/>
      <c r="G565" s="11"/>
      <c r="H565" s="11"/>
      <c r="I565" s="11"/>
      <c r="J565" s="12" t="s">
        <v>553</v>
      </c>
    </row>
    <row r="566" spans="2:10" x14ac:dyDescent="0.3">
      <c r="B566" s="10" t="s">
        <v>1694</v>
      </c>
      <c r="C566" s="10" t="s">
        <v>2486</v>
      </c>
      <c r="D566" s="11"/>
      <c r="E566" s="11"/>
      <c r="F566" s="11"/>
      <c r="G566" s="11"/>
      <c r="H566" s="11"/>
      <c r="I566" s="11"/>
      <c r="J566" s="12" t="s">
        <v>553</v>
      </c>
    </row>
    <row r="567" spans="2:10" x14ac:dyDescent="0.3">
      <c r="B567" s="10" t="s">
        <v>1695</v>
      </c>
      <c r="C567" s="10" t="s">
        <v>2487</v>
      </c>
      <c r="D567" s="11"/>
      <c r="E567" s="11"/>
      <c r="F567" s="11"/>
      <c r="G567" s="11"/>
      <c r="H567" s="11"/>
      <c r="I567" s="11"/>
      <c r="J567" s="12" t="s">
        <v>553</v>
      </c>
    </row>
    <row r="568" spans="2:10" x14ac:dyDescent="0.3">
      <c r="B568" s="10" t="s">
        <v>1696</v>
      </c>
      <c r="C568" s="10" t="s">
        <v>2488</v>
      </c>
      <c r="D568" s="11"/>
      <c r="E568" s="11"/>
      <c r="F568" s="11"/>
      <c r="G568" s="11"/>
      <c r="H568" s="11"/>
      <c r="I568" s="11"/>
      <c r="J568" s="12" t="s">
        <v>553</v>
      </c>
    </row>
    <row r="569" spans="2:10" x14ac:dyDescent="0.3">
      <c r="B569" s="10" t="s">
        <v>1697</v>
      </c>
      <c r="C569" s="10" t="s">
        <v>2489</v>
      </c>
      <c r="D569" s="11"/>
      <c r="E569" s="11"/>
      <c r="F569" s="11"/>
      <c r="G569" s="11"/>
      <c r="H569" s="11"/>
      <c r="I569" s="11"/>
      <c r="J569" s="12" t="s">
        <v>553</v>
      </c>
    </row>
    <row r="570" spans="2:10" x14ac:dyDescent="0.3">
      <c r="B570" s="10" t="s">
        <v>1698</v>
      </c>
      <c r="C570" s="10" t="s">
        <v>2490</v>
      </c>
      <c r="D570" s="11"/>
      <c r="E570" s="11"/>
      <c r="F570" s="11"/>
      <c r="G570" s="11"/>
      <c r="H570" s="11"/>
      <c r="I570" s="11"/>
      <c r="J570" s="12" t="s">
        <v>553</v>
      </c>
    </row>
    <row r="571" spans="2:10" x14ac:dyDescent="0.3">
      <c r="B571" s="10" t="s">
        <v>1699</v>
      </c>
      <c r="C571" s="10" t="s">
        <v>2491</v>
      </c>
      <c r="D571" s="11"/>
      <c r="E571" s="11"/>
      <c r="F571" s="11"/>
      <c r="G571" s="11"/>
      <c r="H571" s="11"/>
      <c r="I571" s="11"/>
      <c r="J571" s="12" t="s">
        <v>553</v>
      </c>
    </row>
    <row r="572" spans="2:10" x14ac:dyDescent="0.3">
      <c r="B572" s="10" t="s">
        <v>1700</v>
      </c>
      <c r="C572" s="10" t="s">
        <v>2492</v>
      </c>
      <c r="D572" s="11"/>
      <c r="E572" s="11"/>
      <c r="F572" s="11"/>
      <c r="G572" s="11"/>
      <c r="H572" s="11"/>
      <c r="I572" s="11"/>
      <c r="J572" s="12" t="s">
        <v>553</v>
      </c>
    </row>
    <row r="573" spans="2:10" x14ac:dyDescent="0.3">
      <c r="B573" s="10" t="s">
        <v>1701</v>
      </c>
      <c r="C573" s="10" t="s">
        <v>2493</v>
      </c>
      <c r="D573" s="11"/>
      <c r="E573" s="11"/>
      <c r="F573" s="11"/>
      <c r="G573" s="11"/>
      <c r="H573" s="11"/>
      <c r="I573" s="11"/>
      <c r="J573" s="12" t="s">
        <v>553</v>
      </c>
    </row>
    <row r="574" spans="2:10" x14ac:dyDescent="0.3">
      <c r="B574" s="10" t="s">
        <v>1702</v>
      </c>
      <c r="C574" s="10" t="s">
        <v>2494</v>
      </c>
      <c r="D574" s="11"/>
      <c r="E574" s="11"/>
      <c r="F574" s="11"/>
      <c r="G574" s="11"/>
      <c r="H574" s="11"/>
      <c r="I574" s="11"/>
      <c r="J574" s="12" t="s">
        <v>553</v>
      </c>
    </row>
    <row r="575" spans="2:10" x14ac:dyDescent="0.3">
      <c r="B575" s="10" t="s">
        <v>1703</v>
      </c>
      <c r="C575" s="10" t="s">
        <v>2495</v>
      </c>
      <c r="D575" s="11"/>
      <c r="E575" s="11"/>
      <c r="F575" s="11"/>
      <c r="G575" s="11"/>
      <c r="H575" s="11"/>
      <c r="I575" s="11"/>
      <c r="J575" s="12" t="s">
        <v>553</v>
      </c>
    </row>
    <row r="576" spans="2:10" x14ac:dyDescent="0.3">
      <c r="B576" s="10" t="s">
        <v>1704</v>
      </c>
      <c r="C576" s="10" t="s">
        <v>2496</v>
      </c>
      <c r="D576" s="11"/>
      <c r="E576" s="11"/>
      <c r="F576" s="11"/>
      <c r="G576" s="11"/>
      <c r="H576" s="11"/>
      <c r="I576" s="11"/>
      <c r="J576" s="12" t="s">
        <v>553</v>
      </c>
    </row>
    <row r="577" spans="2:10" x14ac:dyDescent="0.3">
      <c r="B577" s="10" t="s">
        <v>1705</v>
      </c>
      <c r="C577" s="10" t="s">
        <v>2497</v>
      </c>
      <c r="D577" s="11"/>
      <c r="E577" s="11"/>
      <c r="F577" s="11"/>
      <c r="G577" s="11"/>
      <c r="H577" s="11"/>
      <c r="I577" s="11"/>
      <c r="J577" s="12" t="s">
        <v>553</v>
      </c>
    </row>
    <row r="578" spans="2:10" x14ac:dyDescent="0.3">
      <c r="B578" s="10" t="s">
        <v>1706</v>
      </c>
      <c r="C578" s="10" t="s">
        <v>2498</v>
      </c>
      <c r="D578" s="11"/>
      <c r="E578" s="11"/>
      <c r="F578" s="11"/>
      <c r="G578" s="11"/>
      <c r="H578" s="11"/>
      <c r="I578" s="11"/>
      <c r="J578" s="12" t="s">
        <v>553</v>
      </c>
    </row>
    <row r="579" spans="2:10" x14ac:dyDescent="0.3">
      <c r="B579" s="10" t="s">
        <v>1707</v>
      </c>
      <c r="C579" s="10" t="s">
        <v>2499</v>
      </c>
      <c r="D579" s="11"/>
      <c r="E579" s="11"/>
      <c r="F579" s="11"/>
      <c r="G579" s="11"/>
      <c r="H579" s="11"/>
      <c r="I579" s="11"/>
      <c r="J579" s="12" t="s">
        <v>553</v>
      </c>
    </row>
    <row r="580" spans="2:10" x14ac:dyDescent="0.3">
      <c r="B580" s="10" t="s">
        <v>1708</v>
      </c>
      <c r="C580" s="10" t="s">
        <v>2500</v>
      </c>
      <c r="D580" s="11"/>
      <c r="E580" s="11"/>
      <c r="F580" s="11"/>
      <c r="G580" s="11"/>
      <c r="H580" s="11"/>
      <c r="I580" s="11"/>
      <c r="J580" s="12" t="s">
        <v>553</v>
      </c>
    </row>
    <row r="581" spans="2:10" x14ac:dyDescent="0.3">
      <c r="B581" s="10" t="s">
        <v>1709</v>
      </c>
      <c r="C581" s="10" t="s">
        <v>2501</v>
      </c>
      <c r="D581" s="11"/>
      <c r="E581" s="11"/>
      <c r="F581" s="11"/>
      <c r="G581" s="11"/>
      <c r="H581" s="11"/>
      <c r="I581" s="11"/>
      <c r="J581" s="12" t="s">
        <v>553</v>
      </c>
    </row>
    <row r="582" spans="2:10" x14ac:dyDescent="0.3">
      <c r="B582" s="10" t="s">
        <v>1710</v>
      </c>
      <c r="C582" s="10" t="s">
        <v>2502</v>
      </c>
      <c r="D582" s="11"/>
      <c r="E582" s="11"/>
      <c r="F582" s="11"/>
      <c r="G582" s="11"/>
      <c r="H582" s="11"/>
      <c r="I582" s="11"/>
      <c r="J582" s="12" t="s">
        <v>553</v>
      </c>
    </row>
    <row r="583" spans="2:10" x14ac:dyDescent="0.3">
      <c r="B583" s="10" t="s">
        <v>1711</v>
      </c>
      <c r="C583" s="10" t="s">
        <v>2503</v>
      </c>
      <c r="D583" s="11"/>
      <c r="E583" s="11"/>
      <c r="F583" s="11"/>
      <c r="G583" s="11"/>
      <c r="H583" s="11"/>
      <c r="I583" s="11"/>
      <c r="J583" s="12" t="s">
        <v>553</v>
      </c>
    </row>
    <row r="584" spans="2:10" x14ac:dyDescent="0.3">
      <c r="B584" s="10" t="s">
        <v>1712</v>
      </c>
      <c r="C584" s="10" t="s">
        <v>2504</v>
      </c>
      <c r="D584" s="11"/>
      <c r="E584" s="11"/>
      <c r="F584" s="11"/>
      <c r="G584" s="11"/>
      <c r="H584" s="11"/>
      <c r="I584" s="11"/>
      <c r="J584" s="12" t="s">
        <v>553</v>
      </c>
    </row>
    <row r="585" spans="2:10" x14ac:dyDescent="0.3">
      <c r="B585" s="10" t="s">
        <v>1713</v>
      </c>
      <c r="C585" s="10" t="s">
        <v>2505</v>
      </c>
      <c r="D585" s="11"/>
      <c r="E585" s="11"/>
      <c r="F585" s="11"/>
      <c r="G585" s="11"/>
      <c r="H585" s="11"/>
      <c r="I585" s="11"/>
      <c r="J585" s="12" t="s">
        <v>553</v>
      </c>
    </row>
    <row r="586" spans="2:10" x14ac:dyDescent="0.3">
      <c r="B586" s="10" t="s">
        <v>1714</v>
      </c>
      <c r="C586" s="10" t="s">
        <v>2506</v>
      </c>
      <c r="D586" s="11"/>
      <c r="E586" s="11"/>
      <c r="F586" s="11"/>
      <c r="G586" s="11"/>
      <c r="H586" s="11"/>
      <c r="I586" s="11"/>
      <c r="J586" s="12" t="s">
        <v>553</v>
      </c>
    </row>
    <row r="587" spans="2:10" x14ac:dyDescent="0.3">
      <c r="B587" s="10" t="s">
        <v>1715</v>
      </c>
      <c r="C587" s="10" t="s">
        <v>2507</v>
      </c>
      <c r="D587" s="11"/>
      <c r="E587" s="11"/>
      <c r="F587" s="11"/>
      <c r="G587" s="11"/>
      <c r="H587" s="11"/>
      <c r="I587" s="11"/>
      <c r="J587" s="12" t="s">
        <v>553</v>
      </c>
    </row>
    <row r="588" spans="2:10" x14ac:dyDescent="0.3">
      <c r="B588" s="10" t="s">
        <v>1716</v>
      </c>
      <c r="C588" s="10" t="s">
        <v>2508</v>
      </c>
      <c r="D588" s="11"/>
      <c r="E588" s="11"/>
      <c r="F588" s="11"/>
      <c r="G588" s="11"/>
      <c r="H588" s="11"/>
      <c r="I588" s="11"/>
      <c r="J588" s="12" t="s">
        <v>553</v>
      </c>
    </row>
    <row r="589" spans="2:10" x14ac:dyDescent="0.3">
      <c r="B589" s="10" t="s">
        <v>1717</v>
      </c>
      <c r="C589" s="10" t="s">
        <v>2509</v>
      </c>
      <c r="D589" s="11"/>
      <c r="E589" s="11"/>
      <c r="F589" s="11"/>
      <c r="G589" s="11"/>
      <c r="H589" s="11"/>
      <c r="I589" s="11"/>
      <c r="J589" s="12" t="s">
        <v>553</v>
      </c>
    </row>
    <row r="590" spans="2:10" x14ac:dyDescent="0.3">
      <c r="B590" s="10" t="s">
        <v>1718</v>
      </c>
      <c r="C590" s="10" t="s">
        <v>2510</v>
      </c>
      <c r="D590" s="11"/>
      <c r="E590" s="11"/>
      <c r="F590" s="11"/>
      <c r="G590" s="11"/>
      <c r="H590" s="11"/>
      <c r="I590" s="11"/>
      <c r="J590" s="12" t="s">
        <v>553</v>
      </c>
    </row>
    <row r="591" spans="2:10" x14ac:dyDescent="0.3">
      <c r="B591" s="10" t="s">
        <v>1719</v>
      </c>
      <c r="C591" s="10" t="s">
        <v>2511</v>
      </c>
      <c r="D591" s="11"/>
      <c r="E591" s="11"/>
      <c r="F591" s="11"/>
      <c r="G591" s="11"/>
      <c r="H591" s="11"/>
      <c r="I591" s="11"/>
      <c r="J591" s="12" t="s">
        <v>553</v>
      </c>
    </row>
    <row r="592" spans="2:10" x14ac:dyDescent="0.3">
      <c r="B592" s="10" t="s">
        <v>1720</v>
      </c>
      <c r="C592" s="10" t="s">
        <v>2512</v>
      </c>
      <c r="D592" s="11"/>
      <c r="E592" s="11"/>
      <c r="F592" s="11"/>
      <c r="G592" s="11"/>
      <c r="H592" s="11"/>
      <c r="I592" s="11"/>
      <c r="J592" s="12" t="s">
        <v>553</v>
      </c>
    </row>
    <row r="593" spans="2:10" x14ac:dyDescent="0.3">
      <c r="B593" s="10" t="s">
        <v>1721</v>
      </c>
      <c r="C593" s="10" t="s">
        <v>2513</v>
      </c>
      <c r="D593" s="11"/>
      <c r="E593" s="11"/>
      <c r="F593" s="11"/>
      <c r="G593" s="11"/>
      <c r="H593" s="11"/>
      <c r="I593" s="11"/>
      <c r="J593" s="12" t="s">
        <v>553</v>
      </c>
    </row>
    <row r="594" spans="2:10" x14ac:dyDescent="0.3">
      <c r="B594" s="10" t="s">
        <v>1722</v>
      </c>
      <c r="C594" s="10" t="s">
        <v>2514</v>
      </c>
      <c r="D594" s="11"/>
      <c r="E594" s="11"/>
      <c r="F594" s="11"/>
      <c r="G594" s="11"/>
      <c r="H594" s="11"/>
      <c r="I594" s="11"/>
      <c r="J594" s="12" t="s">
        <v>553</v>
      </c>
    </row>
    <row r="595" spans="2:10" x14ac:dyDescent="0.3">
      <c r="B595" s="10" t="s">
        <v>1723</v>
      </c>
      <c r="C595" s="10" t="s">
        <v>2515</v>
      </c>
      <c r="D595" s="11"/>
      <c r="E595" s="11"/>
      <c r="F595" s="11"/>
      <c r="G595" s="11"/>
      <c r="H595" s="11"/>
      <c r="I595" s="11"/>
      <c r="J595" s="12" t="s">
        <v>553</v>
      </c>
    </row>
    <row r="596" spans="2:10" x14ac:dyDescent="0.3">
      <c r="B596" s="10" t="s">
        <v>1724</v>
      </c>
      <c r="C596" s="10" t="s">
        <v>2516</v>
      </c>
      <c r="D596" s="11"/>
      <c r="E596" s="11"/>
      <c r="F596" s="11"/>
      <c r="G596" s="11"/>
      <c r="H596" s="11"/>
      <c r="I596" s="11"/>
      <c r="J596" s="12" t="s">
        <v>553</v>
      </c>
    </row>
    <row r="597" spans="2:10" x14ac:dyDescent="0.3">
      <c r="B597" s="10" t="s">
        <v>1725</v>
      </c>
      <c r="C597" s="10" t="s">
        <v>2517</v>
      </c>
      <c r="D597" s="11"/>
      <c r="E597" s="11"/>
      <c r="F597" s="11"/>
      <c r="G597" s="11"/>
      <c r="H597" s="11"/>
      <c r="I597" s="11"/>
      <c r="J597" s="12" t="s">
        <v>553</v>
      </c>
    </row>
    <row r="598" spans="2:10" x14ac:dyDescent="0.3">
      <c r="B598" s="10" t="s">
        <v>1726</v>
      </c>
      <c r="C598" s="10" t="s">
        <v>2518</v>
      </c>
      <c r="D598" s="11"/>
      <c r="E598" s="11"/>
      <c r="F598" s="11"/>
      <c r="G598" s="11"/>
      <c r="H598" s="11"/>
      <c r="I598" s="11"/>
      <c r="J598" s="12" t="s">
        <v>553</v>
      </c>
    </row>
    <row r="599" spans="2:10" x14ac:dyDescent="0.3">
      <c r="B599" s="10" t="s">
        <v>1727</v>
      </c>
      <c r="C599" s="10" t="s">
        <v>2519</v>
      </c>
      <c r="D599" s="11"/>
      <c r="E599" s="11"/>
      <c r="F599" s="11"/>
      <c r="G599" s="11"/>
      <c r="H599" s="11"/>
      <c r="I599" s="11"/>
      <c r="J599" s="12" t="s">
        <v>553</v>
      </c>
    </row>
    <row r="600" spans="2:10" x14ac:dyDescent="0.3">
      <c r="B600" s="10" t="s">
        <v>1728</v>
      </c>
      <c r="C600" s="10" t="s">
        <v>2520</v>
      </c>
      <c r="D600" s="11"/>
      <c r="E600" s="11"/>
      <c r="F600" s="11"/>
      <c r="G600" s="11"/>
      <c r="H600" s="11"/>
      <c r="I600" s="11"/>
      <c r="J600" s="12" t="s">
        <v>553</v>
      </c>
    </row>
    <row r="601" spans="2:10" x14ac:dyDescent="0.3">
      <c r="B601" s="10" t="s">
        <v>1729</v>
      </c>
      <c r="C601" s="10" t="s">
        <v>2521</v>
      </c>
      <c r="D601" s="11"/>
      <c r="E601" s="11"/>
      <c r="F601" s="11"/>
      <c r="G601" s="11"/>
      <c r="H601" s="11"/>
      <c r="I601" s="11"/>
      <c r="J601" s="12" t="s">
        <v>553</v>
      </c>
    </row>
    <row r="602" spans="2:10" x14ac:dyDescent="0.3">
      <c r="B602" s="10" t="s">
        <v>1730</v>
      </c>
      <c r="C602" s="10" t="s">
        <v>2522</v>
      </c>
      <c r="D602" s="11"/>
      <c r="E602" s="11"/>
      <c r="F602" s="11"/>
      <c r="G602" s="11"/>
      <c r="H602" s="11"/>
      <c r="I602" s="11"/>
      <c r="J602" s="12" t="s">
        <v>553</v>
      </c>
    </row>
    <row r="603" spans="2:10" x14ac:dyDescent="0.3">
      <c r="B603" s="10" t="s">
        <v>1731</v>
      </c>
      <c r="C603" s="10" t="s">
        <v>2523</v>
      </c>
      <c r="D603" s="11"/>
      <c r="E603" s="11"/>
      <c r="F603" s="11"/>
      <c r="G603" s="11"/>
      <c r="H603" s="11"/>
      <c r="I603" s="11"/>
      <c r="J603" s="12" t="s">
        <v>553</v>
      </c>
    </row>
    <row r="604" spans="2:10" x14ac:dyDescent="0.3">
      <c r="B604" s="10" t="s">
        <v>1732</v>
      </c>
      <c r="C604" s="10" t="s">
        <v>2524</v>
      </c>
      <c r="D604" s="11"/>
      <c r="E604" s="11"/>
      <c r="F604" s="11"/>
      <c r="G604" s="11"/>
      <c r="H604" s="11"/>
      <c r="I604" s="11"/>
      <c r="J604" s="12" t="s">
        <v>553</v>
      </c>
    </row>
    <row r="605" spans="2:10" x14ac:dyDescent="0.3">
      <c r="B605" s="10" t="s">
        <v>1733</v>
      </c>
      <c r="C605" s="10" t="s">
        <v>2525</v>
      </c>
      <c r="D605" s="11"/>
      <c r="E605" s="11"/>
      <c r="F605" s="11"/>
      <c r="G605" s="11"/>
      <c r="H605" s="11"/>
      <c r="I605" s="11"/>
      <c r="J605" s="12" t="s">
        <v>553</v>
      </c>
    </row>
    <row r="606" spans="2:10" x14ac:dyDescent="0.3">
      <c r="B606" s="10" t="s">
        <v>1734</v>
      </c>
      <c r="C606" s="10" t="s">
        <v>2526</v>
      </c>
      <c r="D606" s="11"/>
      <c r="E606" s="11"/>
      <c r="F606" s="11"/>
      <c r="G606" s="11"/>
      <c r="H606" s="11"/>
      <c r="I606" s="11"/>
      <c r="J606" s="12" t="s">
        <v>553</v>
      </c>
    </row>
    <row r="607" spans="2:10" x14ac:dyDescent="0.3">
      <c r="B607" s="10" t="s">
        <v>1735</v>
      </c>
      <c r="C607" s="10" t="s">
        <v>2527</v>
      </c>
      <c r="D607" s="11"/>
      <c r="E607" s="11"/>
      <c r="F607" s="11"/>
      <c r="G607" s="11"/>
      <c r="H607" s="11"/>
      <c r="I607" s="11"/>
      <c r="J607" s="12" t="s">
        <v>553</v>
      </c>
    </row>
    <row r="608" spans="2:10" x14ac:dyDescent="0.3">
      <c r="B608" s="10" t="s">
        <v>1736</v>
      </c>
      <c r="C608" s="10" t="s">
        <v>2528</v>
      </c>
      <c r="D608" s="11"/>
      <c r="E608" s="11"/>
      <c r="F608" s="11"/>
      <c r="G608" s="11"/>
      <c r="H608" s="11"/>
      <c r="I608" s="11"/>
      <c r="J608" s="12" t="s">
        <v>553</v>
      </c>
    </row>
    <row r="609" spans="2:10" x14ac:dyDescent="0.3">
      <c r="B609" s="10" t="s">
        <v>1737</v>
      </c>
      <c r="C609" s="10" t="s">
        <v>2529</v>
      </c>
      <c r="D609" s="11"/>
      <c r="E609" s="11"/>
      <c r="F609" s="11"/>
      <c r="G609" s="11"/>
      <c r="H609" s="11"/>
      <c r="I609" s="11"/>
      <c r="J609" s="12" t="s">
        <v>553</v>
      </c>
    </row>
    <row r="610" spans="2:10" x14ac:dyDescent="0.3">
      <c r="B610" s="10" t="s">
        <v>1738</v>
      </c>
      <c r="C610" s="10" t="s">
        <v>2530</v>
      </c>
      <c r="D610" s="11"/>
      <c r="E610" s="11"/>
      <c r="F610" s="11"/>
      <c r="G610" s="11"/>
      <c r="H610" s="11"/>
      <c r="I610" s="11"/>
      <c r="J610" s="12" t="s">
        <v>553</v>
      </c>
    </row>
    <row r="611" spans="2:10" x14ac:dyDescent="0.3">
      <c r="B611" s="10" t="s">
        <v>1739</v>
      </c>
      <c r="C611" s="10" t="s">
        <v>2531</v>
      </c>
      <c r="D611" s="11"/>
      <c r="E611" s="11"/>
      <c r="F611" s="11"/>
      <c r="G611" s="11"/>
      <c r="H611" s="11"/>
      <c r="I611" s="11"/>
      <c r="J611" s="12" t="s">
        <v>553</v>
      </c>
    </row>
    <row r="612" spans="2:10" x14ac:dyDescent="0.3">
      <c r="B612" s="10" t="s">
        <v>1740</v>
      </c>
      <c r="C612" s="10" t="s">
        <v>2532</v>
      </c>
      <c r="D612" s="11"/>
      <c r="E612" s="11"/>
      <c r="F612" s="11"/>
      <c r="G612" s="11"/>
      <c r="H612" s="11"/>
      <c r="I612" s="11"/>
      <c r="J612" s="12" t="s">
        <v>553</v>
      </c>
    </row>
    <row r="613" spans="2:10" x14ac:dyDescent="0.3">
      <c r="B613" s="10" t="s">
        <v>1741</v>
      </c>
      <c r="C613" s="10" t="s">
        <v>2533</v>
      </c>
      <c r="D613" s="11"/>
      <c r="E613" s="11"/>
      <c r="F613" s="11"/>
      <c r="G613" s="11"/>
      <c r="H613" s="11"/>
      <c r="I613" s="11"/>
      <c r="J613" s="12" t="s">
        <v>553</v>
      </c>
    </row>
    <row r="614" spans="2:10" x14ac:dyDescent="0.3">
      <c r="B614" s="10" t="s">
        <v>1742</v>
      </c>
      <c r="C614" s="10" t="s">
        <v>2534</v>
      </c>
      <c r="D614" s="11"/>
      <c r="E614" s="11"/>
      <c r="F614" s="11"/>
      <c r="G614" s="11"/>
      <c r="H614" s="11"/>
      <c r="I614" s="11"/>
      <c r="J614" s="12" t="s">
        <v>553</v>
      </c>
    </row>
    <row r="615" spans="2:10" x14ac:dyDescent="0.3">
      <c r="B615" s="10" t="s">
        <v>1743</v>
      </c>
      <c r="C615" s="10" t="s">
        <v>2535</v>
      </c>
      <c r="D615" s="11"/>
      <c r="E615" s="11"/>
      <c r="F615" s="11"/>
      <c r="G615" s="11"/>
      <c r="H615" s="11"/>
      <c r="I615" s="11"/>
      <c r="J615" s="12" t="s">
        <v>553</v>
      </c>
    </row>
    <row r="616" spans="2:10" x14ac:dyDescent="0.3">
      <c r="B616" s="10" t="s">
        <v>1744</v>
      </c>
      <c r="C616" s="10" t="s">
        <v>2536</v>
      </c>
      <c r="D616" s="11"/>
      <c r="E616" s="11"/>
      <c r="F616" s="11"/>
      <c r="G616" s="11"/>
      <c r="H616" s="11"/>
      <c r="I616" s="11"/>
      <c r="J616" s="12" t="s">
        <v>553</v>
      </c>
    </row>
    <row r="617" spans="2:10" x14ac:dyDescent="0.3">
      <c r="B617" s="10" t="s">
        <v>1745</v>
      </c>
      <c r="C617" s="10" t="s">
        <v>2537</v>
      </c>
      <c r="D617" s="11"/>
      <c r="E617" s="11"/>
      <c r="F617" s="11"/>
      <c r="G617" s="11"/>
      <c r="H617" s="11"/>
      <c r="I617" s="11"/>
      <c r="J617" s="12" t="s">
        <v>553</v>
      </c>
    </row>
    <row r="618" spans="2:10" x14ac:dyDescent="0.3">
      <c r="B618" s="10" t="s">
        <v>1746</v>
      </c>
      <c r="C618" s="10" t="s">
        <v>2538</v>
      </c>
      <c r="D618" s="11"/>
      <c r="E618" s="11"/>
      <c r="F618" s="11"/>
      <c r="G618" s="11"/>
      <c r="H618" s="11"/>
      <c r="I618" s="11"/>
      <c r="J618" s="12" t="s">
        <v>553</v>
      </c>
    </row>
    <row r="619" spans="2:10" x14ac:dyDescent="0.3">
      <c r="B619" s="10" t="s">
        <v>1747</v>
      </c>
      <c r="C619" s="10" t="s">
        <v>2539</v>
      </c>
      <c r="D619" s="11"/>
      <c r="E619" s="11"/>
      <c r="F619" s="11"/>
      <c r="G619" s="11"/>
      <c r="H619" s="11"/>
      <c r="I619" s="11"/>
      <c r="J619" s="12" t="s">
        <v>553</v>
      </c>
    </row>
    <row r="620" spans="2:10" x14ac:dyDescent="0.3">
      <c r="B620" s="10" t="s">
        <v>1748</v>
      </c>
      <c r="C620" s="10" t="s">
        <v>2540</v>
      </c>
      <c r="D620" s="11"/>
      <c r="E620" s="11"/>
      <c r="F620" s="11"/>
      <c r="G620" s="11"/>
      <c r="H620" s="11"/>
      <c r="I620" s="11"/>
      <c r="J620" s="12" t="s">
        <v>553</v>
      </c>
    </row>
    <row r="621" spans="2:10" x14ac:dyDescent="0.3">
      <c r="B621" s="10" t="s">
        <v>1749</v>
      </c>
      <c r="C621" s="10" t="s">
        <v>2541</v>
      </c>
      <c r="D621" s="11"/>
      <c r="E621" s="11"/>
      <c r="F621" s="11"/>
      <c r="G621" s="11"/>
      <c r="H621" s="11"/>
      <c r="I621" s="11"/>
      <c r="J621" s="12" t="s">
        <v>553</v>
      </c>
    </row>
    <row r="622" spans="2:10" x14ac:dyDescent="0.3">
      <c r="B622" s="10" t="s">
        <v>1750</v>
      </c>
      <c r="C622" s="10" t="s">
        <v>2542</v>
      </c>
      <c r="D622" s="11"/>
      <c r="E622" s="11"/>
      <c r="F622" s="11"/>
      <c r="G622" s="11"/>
      <c r="H622" s="11"/>
      <c r="I622" s="11"/>
      <c r="J622" s="12" t="s">
        <v>553</v>
      </c>
    </row>
    <row r="623" spans="2:10" x14ac:dyDescent="0.3">
      <c r="B623" s="10" t="s">
        <v>1751</v>
      </c>
      <c r="C623" s="10" t="s">
        <v>2543</v>
      </c>
      <c r="D623" s="11"/>
      <c r="E623" s="11"/>
      <c r="F623" s="11"/>
      <c r="G623" s="11"/>
      <c r="H623" s="11"/>
      <c r="I623" s="11"/>
      <c r="J623" s="12" t="s">
        <v>553</v>
      </c>
    </row>
    <row r="624" spans="2:10" x14ac:dyDescent="0.3">
      <c r="B624" s="10" t="s">
        <v>1752</v>
      </c>
      <c r="C624" s="10" t="s">
        <v>2544</v>
      </c>
      <c r="D624" s="11"/>
      <c r="E624" s="11"/>
      <c r="F624" s="11"/>
      <c r="G624" s="11"/>
      <c r="H624" s="11"/>
      <c r="I624" s="11"/>
      <c r="J624" s="12" t="s">
        <v>553</v>
      </c>
    </row>
    <row r="625" spans="2:10" x14ac:dyDescent="0.3">
      <c r="B625" s="10" t="s">
        <v>1753</v>
      </c>
      <c r="C625" s="10" t="s">
        <v>2545</v>
      </c>
      <c r="D625" s="11"/>
      <c r="E625" s="11"/>
      <c r="F625" s="11"/>
      <c r="G625" s="11"/>
      <c r="H625" s="11"/>
      <c r="I625" s="11"/>
      <c r="J625" s="12" t="s">
        <v>553</v>
      </c>
    </row>
    <row r="626" spans="2:10" x14ac:dyDescent="0.3">
      <c r="B626" s="10" t="s">
        <v>1754</v>
      </c>
      <c r="C626" s="10" t="s">
        <v>2546</v>
      </c>
      <c r="D626" s="11"/>
      <c r="E626" s="11"/>
      <c r="F626" s="11"/>
      <c r="G626" s="11"/>
      <c r="H626" s="11"/>
      <c r="I626" s="11"/>
      <c r="J626" s="12" t="s">
        <v>553</v>
      </c>
    </row>
    <row r="627" spans="2:10" x14ac:dyDescent="0.3">
      <c r="B627" s="10" t="s">
        <v>1755</v>
      </c>
      <c r="C627" s="10" t="s">
        <v>2547</v>
      </c>
      <c r="D627" s="11"/>
      <c r="E627" s="11"/>
      <c r="F627" s="11"/>
      <c r="G627" s="11"/>
      <c r="H627" s="11"/>
      <c r="I627" s="11"/>
      <c r="J627" s="12" t="s">
        <v>553</v>
      </c>
    </row>
    <row r="628" spans="2:10" x14ac:dyDescent="0.3">
      <c r="B628" s="10" t="s">
        <v>1756</v>
      </c>
      <c r="C628" s="10" t="s">
        <v>2548</v>
      </c>
      <c r="D628" s="11"/>
      <c r="E628" s="11"/>
      <c r="F628" s="11"/>
      <c r="G628" s="11"/>
      <c r="H628" s="11"/>
      <c r="I628" s="11"/>
      <c r="J628" s="12" t="s">
        <v>553</v>
      </c>
    </row>
    <row r="629" spans="2:10" x14ac:dyDescent="0.3">
      <c r="B629" s="10" t="s">
        <v>1757</v>
      </c>
      <c r="C629" s="10" t="s">
        <v>2549</v>
      </c>
      <c r="D629" s="11"/>
      <c r="E629" s="11"/>
      <c r="F629" s="11"/>
      <c r="G629" s="11"/>
      <c r="H629" s="11"/>
      <c r="I629" s="11"/>
      <c r="J629" s="12" t="s">
        <v>553</v>
      </c>
    </row>
    <row r="630" spans="2:10" x14ac:dyDescent="0.3">
      <c r="B630" s="10" t="s">
        <v>1758</v>
      </c>
      <c r="C630" s="10" t="s">
        <v>2550</v>
      </c>
      <c r="D630" s="11"/>
      <c r="E630" s="11"/>
      <c r="F630" s="11"/>
      <c r="G630" s="11"/>
      <c r="H630" s="11"/>
      <c r="I630" s="11"/>
      <c r="J630" s="12" t="s">
        <v>553</v>
      </c>
    </row>
    <row r="631" spans="2:10" x14ac:dyDescent="0.3">
      <c r="B631" s="10" t="s">
        <v>1759</v>
      </c>
      <c r="C631" s="10" t="s">
        <v>2551</v>
      </c>
      <c r="D631" s="11"/>
      <c r="E631" s="11"/>
      <c r="F631" s="11"/>
      <c r="G631" s="11"/>
      <c r="H631" s="11"/>
      <c r="I631" s="11"/>
      <c r="J631" s="12" t="s">
        <v>553</v>
      </c>
    </row>
    <row r="632" spans="2:10" x14ac:dyDescent="0.3">
      <c r="B632" s="10" t="s">
        <v>1760</v>
      </c>
      <c r="C632" s="10" t="s">
        <v>2552</v>
      </c>
      <c r="D632" s="11"/>
      <c r="E632" s="11"/>
      <c r="F632" s="11"/>
      <c r="G632" s="11"/>
      <c r="H632" s="11"/>
      <c r="I632" s="11"/>
      <c r="J632" s="12" t="s">
        <v>553</v>
      </c>
    </row>
    <row r="633" spans="2:10" x14ac:dyDescent="0.3">
      <c r="B633" s="10" t="s">
        <v>1761</v>
      </c>
      <c r="C633" s="10" t="s">
        <v>2553</v>
      </c>
      <c r="D633" s="11"/>
      <c r="E633" s="11"/>
      <c r="F633" s="11"/>
      <c r="G633" s="11"/>
      <c r="H633" s="11"/>
      <c r="I633" s="11"/>
      <c r="J633" s="12" t="s">
        <v>553</v>
      </c>
    </row>
    <row r="634" spans="2:10" x14ac:dyDescent="0.3">
      <c r="B634" s="10" t="s">
        <v>1762</v>
      </c>
      <c r="C634" s="10" t="s">
        <v>2554</v>
      </c>
      <c r="D634" s="11"/>
      <c r="E634" s="11"/>
      <c r="F634" s="11"/>
      <c r="G634" s="11"/>
      <c r="H634" s="11"/>
      <c r="I634" s="11"/>
      <c r="J634" s="12" t="s">
        <v>553</v>
      </c>
    </row>
    <row r="635" spans="2:10" x14ac:dyDescent="0.3">
      <c r="B635" s="10" t="s">
        <v>1763</v>
      </c>
      <c r="C635" s="10" t="s">
        <v>2555</v>
      </c>
      <c r="D635" s="11"/>
      <c r="E635" s="11"/>
      <c r="F635" s="11"/>
      <c r="G635" s="11"/>
      <c r="H635" s="11"/>
      <c r="I635" s="11"/>
      <c r="J635" s="12" t="s">
        <v>553</v>
      </c>
    </row>
    <row r="636" spans="2:10" x14ac:dyDescent="0.3">
      <c r="B636" s="10" t="s">
        <v>1764</v>
      </c>
      <c r="C636" s="10" t="s">
        <v>2556</v>
      </c>
      <c r="D636" s="11"/>
      <c r="E636" s="11"/>
      <c r="F636" s="11"/>
      <c r="G636" s="11"/>
      <c r="H636" s="11"/>
      <c r="I636" s="11"/>
      <c r="J636" s="12" t="s">
        <v>553</v>
      </c>
    </row>
    <row r="637" spans="2:10" x14ac:dyDescent="0.3">
      <c r="B637" s="10" t="s">
        <v>1765</v>
      </c>
      <c r="C637" s="10" t="s">
        <v>2557</v>
      </c>
      <c r="D637" s="11"/>
      <c r="E637" s="11"/>
      <c r="F637" s="11"/>
      <c r="G637" s="11"/>
      <c r="H637" s="11"/>
      <c r="I637" s="11"/>
      <c r="J637" s="12" t="s">
        <v>553</v>
      </c>
    </row>
    <row r="638" spans="2:10" x14ac:dyDescent="0.3">
      <c r="B638" s="10" t="s">
        <v>1766</v>
      </c>
      <c r="C638" s="10" t="s">
        <v>2558</v>
      </c>
      <c r="D638" s="11"/>
      <c r="E638" s="11"/>
      <c r="F638" s="11"/>
      <c r="G638" s="11"/>
      <c r="H638" s="11"/>
      <c r="I638" s="11"/>
      <c r="J638" s="12" t="s">
        <v>553</v>
      </c>
    </row>
    <row r="639" spans="2:10" x14ac:dyDescent="0.3">
      <c r="B639" s="10" t="s">
        <v>1767</v>
      </c>
      <c r="C639" s="10" t="s">
        <v>2559</v>
      </c>
      <c r="D639" s="11"/>
      <c r="E639" s="11"/>
      <c r="F639" s="11"/>
      <c r="G639" s="11"/>
      <c r="H639" s="11"/>
      <c r="I639" s="11"/>
      <c r="J639" s="12" t="s">
        <v>553</v>
      </c>
    </row>
    <row r="640" spans="2:10" x14ac:dyDescent="0.3">
      <c r="B640" s="10" t="s">
        <v>1768</v>
      </c>
      <c r="C640" s="10" t="s">
        <v>2560</v>
      </c>
      <c r="D640" s="11"/>
      <c r="E640" s="11"/>
      <c r="F640" s="11"/>
      <c r="G640" s="11"/>
      <c r="H640" s="11"/>
      <c r="I640" s="11"/>
      <c r="J640" s="12" t="s">
        <v>553</v>
      </c>
    </row>
    <row r="641" spans="2:10" x14ac:dyDescent="0.3">
      <c r="B641" s="10" t="s">
        <v>1769</v>
      </c>
      <c r="C641" s="10" t="s">
        <v>2561</v>
      </c>
      <c r="D641" s="11"/>
      <c r="E641" s="11"/>
      <c r="F641" s="11"/>
      <c r="G641" s="11"/>
      <c r="H641" s="11"/>
      <c r="I641" s="11"/>
      <c r="J641" s="12" t="s">
        <v>553</v>
      </c>
    </row>
    <row r="642" spans="2:10" x14ac:dyDescent="0.3">
      <c r="B642" s="10" t="s">
        <v>1770</v>
      </c>
      <c r="C642" s="10" t="s">
        <v>2562</v>
      </c>
      <c r="D642" s="11"/>
      <c r="E642" s="11"/>
      <c r="F642" s="11"/>
      <c r="G642" s="11"/>
      <c r="H642" s="11"/>
      <c r="I642" s="11"/>
      <c r="J642" s="12" t="s">
        <v>553</v>
      </c>
    </row>
    <row r="643" spans="2:10" x14ac:dyDescent="0.3">
      <c r="B643" s="10" t="s">
        <v>1771</v>
      </c>
      <c r="C643" s="10" t="s">
        <v>2563</v>
      </c>
      <c r="D643" s="11"/>
      <c r="E643" s="11"/>
      <c r="F643" s="11"/>
      <c r="G643" s="11"/>
      <c r="H643" s="11"/>
      <c r="I643" s="11"/>
      <c r="J643" s="12" t="s">
        <v>553</v>
      </c>
    </row>
    <row r="644" spans="2:10" x14ac:dyDescent="0.3">
      <c r="B644" s="10" t="s">
        <v>1772</v>
      </c>
      <c r="C644" s="10" t="s">
        <v>2564</v>
      </c>
      <c r="D644" s="11"/>
      <c r="E644" s="11"/>
      <c r="F644" s="11"/>
      <c r="G644" s="11"/>
      <c r="H644" s="11"/>
      <c r="I644" s="11"/>
      <c r="J644" s="12" t="s">
        <v>553</v>
      </c>
    </row>
    <row r="645" spans="2:10" x14ac:dyDescent="0.3">
      <c r="B645" s="10" t="s">
        <v>1773</v>
      </c>
      <c r="C645" s="10" t="s">
        <v>2565</v>
      </c>
      <c r="D645" s="11"/>
      <c r="E645" s="11"/>
      <c r="F645" s="11"/>
      <c r="G645" s="11"/>
      <c r="H645" s="11"/>
      <c r="I645" s="11"/>
      <c r="J645" s="12" t="s">
        <v>553</v>
      </c>
    </row>
    <row r="646" spans="2:10" x14ac:dyDescent="0.3">
      <c r="B646" s="10" t="s">
        <v>1774</v>
      </c>
      <c r="C646" s="10" t="s">
        <v>2566</v>
      </c>
      <c r="D646" s="11"/>
      <c r="E646" s="11"/>
      <c r="F646" s="11"/>
      <c r="G646" s="11"/>
      <c r="H646" s="11"/>
      <c r="I646" s="11"/>
      <c r="J646" s="12" t="s">
        <v>553</v>
      </c>
    </row>
    <row r="647" spans="2:10" x14ac:dyDescent="0.3">
      <c r="B647" s="10" t="s">
        <v>1775</v>
      </c>
      <c r="C647" s="10" t="s">
        <v>2567</v>
      </c>
      <c r="D647" s="11"/>
      <c r="E647" s="11"/>
      <c r="F647" s="11"/>
      <c r="G647" s="11"/>
      <c r="H647" s="11"/>
      <c r="I647" s="11"/>
      <c r="J647" s="12" t="s">
        <v>553</v>
      </c>
    </row>
    <row r="648" spans="2:10" x14ac:dyDescent="0.3">
      <c r="B648" s="10" t="s">
        <v>1776</v>
      </c>
      <c r="C648" s="10" t="s">
        <v>2568</v>
      </c>
      <c r="D648" s="11"/>
      <c r="E648" s="11"/>
      <c r="F648" s="11"/>
      <c r="G648" s="11"/>
      <c r="H648" s="11"/>
      <c r="I648" s="11"/>
      <c r="J648" s="12" t="s">
        <v>553</v>
      </c>
    </row>
    <row r="649" spans="2:10" x14ac:dyDescent="0.3">
      <c r="B649" s="10" t="s">
        <v>1777</v>
      </c>
      <c r="C649" s="10" t="s">
        <v>2569</v>
      </c>
      <c r="D649" s="11"/>
      <c r="E649" s="11"/>
      <c r="F649" s="11"/>
      <c r="G649" s="11"/>
      <c r="H649" s="11"/>
      <c r="I649" s="11"/>
      <c r="J649" s="12" t="s">
        <v>553</v>
      </c>
    </row>
    <row r="650" spans="2:10" x14ac:dyDescent="0.3">
      <c r="B650" s="10" t="s">
        <v>1778</v>
      </c>
      <c r="C650" s="10" t="s">
        <v>2570</v>
      </c>
      <c r="D650" s="11"/>
      <c r="E650" s="11"/>
      <c r="F650" s="11"/>
      <c r="G650" s="11"/>
      <c r="H650" s="11"/>
      <c r="I650" s="11"/>
      <c r="J650" s="12" t="s">
        <v>553</v>
      </c>
    </row>
    <row r="651" spans="2:10" x14ac:dyDescent="0.3">
      <c r="B651" s="10" t="s">
        <v>1779</v>
      </c>
      <c r="C651" s="10" t="s">
        <v>2571</v>
      </c>
      <c r="D651" s="11"/>
      <c r="E651" s="11"/>
      <c r="F651" s="11"/>
      <c r="G651" s="11"/>
      <c r="H651" s="11"/>
      <c r="I651" s="11"/>
      <c r="J651" s="12" t="s">
        <v>553</v>
      </c>
    </row>
    <row r="652" spans="2:10" x14ac:dyDescent="0.3">
      <c r="B652" s="10" t="s">
        <v>1780</v>
      </c>
      <c r="C652" s="10" t="s">
        <v>2572</v>
      </c>
      <c r="D652" s="11"/>
      <c r="E652" s="11"/>
      <c r="F652" s="11"/>
      <c r="G652" s="11"/>
      <c r="H652" s="11"/>
      <c r="I652" s="11"/>
      <c r="J652" s="12" t="s">
        <v>553</v>
      </c>
    </row>
    <row r="653" spans="2:10" x14ac:dyDescent="0.3">
      <c r="B653" s="10" t="s">
        <v>1781</v>
      </c>
      <c r="C653" s="10" t="s">
        <v>2573</v>
      </c>
      <c r="D653" s="11"/>
      <c r="E653" s="11"/>
      <c r="F653" s="11"/>
      <c r="G653" s="11"/>
      <c r="H653" s="11"/>
      <c r="I653" s="11"/>
      <c r="J653" s="12" t="s">
        <v>553</v>
      </c>
    </row>
    <row r="654" spans="2:10" x14ac:dyDescent="0.3">
      <c r="B654" s="10" t="s">
        <v>1782</v>
      </c>
      <c r="C654" s="10" t="s">
        <v>2574</v>
      </c>
      <c r="D654" s="11"/>
      <c r="E654" s="11"/>
      <c r="F654" s="11"/>
      <c r="G654" s="11"/>
      <c r="H654" s="11"/>
      <c r="I654" s="11"/>
      <c r="J654" s="12" t="s">
        <v>553</v>
      </c>
    </row>
    <row r="655" spans="2:10" x14ac:dyDescent="0.3">
      <c r="B655" s="10" t="s">
        <v>1783</v>
      </c>
      <c r="C655" s="10" t="s">
        <v>2575</v>
      </c>
      <c r="D655" s="11"/>
      <c r="E655" s="11"/>
      <c r="F655" s="11"/>
      <c r="G655" s="11"/>
      <c r="H655" s="11"/>
      <c r="I655" s="11"/>
      <c r="J655" s="12" t="s">
        <v>553</v>
      </c>
    </row>
    <row r="656" spans="2:10" x14ac:dyDescent="0.3">
      <c r="B656" s="10" t="s">
        <v>1784</v>
      </c>
      <c r="C656" s="10" t="s">
        <v>2576</v>
      </c>
      <c r="D656" s="11"/>
      <c r="E656" s="11"/>
      <c r="F656" s="11"/>
      <c r="G656" s="11"/>
      <c r="H656" s="11"/>
      <c r="I656" s="11"/>
      <c r="J656" s="12" t="s">
        <v>553</v>
      </c>
    </row>
    <row r="657" spans="2:10" x14ac:dyDescent="0.3">
      <c r="B657" s="10" t="s">
        <v>1785</v>
      </c>
      <c r="C657" s="10" t="s">
        <v>2577</v>
      </c>
      <c r="D657" s="11"/>
      <c r="E657" s="11"/>
      <c r="F657" s="11"/>
      <c r="G657" s="11"/>
      <c r="H657" s="11"/>
      <c r="I657" s="11"/>
      <c r="J657" s="12" t="s">
        <v>553</v>
      </c>
    </row>
    <row r="658" spans="2:10" x14ac:dyDescent="0.3">
      <c r="B658" s="10" t="s">
        <v>1786</v>
      </c>
      <c r="C658" s="10" t="s">
        <v>2578</v>
      </c>
      <c r="D658" s="11"/>
      <c r="E658" s="11"/>
      <c r="F658" s="11"/>
      <c r="G658" s="11"/>
      <c r="H658" s="11"/>
      <c r="I658" s="11"/>
      <c r="J658" s="12" t="s">
        <v>553</v>
      </c>
    </row>
    <row r="659" spans="2:10" x14ac:dyDescent="0.3">
      <c r="B659" s="10" t="s">
        <v>1787</v>
      </c>
      <c r="C659" s="10" t="s">
        <v>2579</v>
      </c>
      <c r="D659" s="11"/>
      <c r="E659" s="11"/>
      <c r="F659" s="11"/>
      <c r="G659" s="11"/>
      <c r="H659" s="11"/>
      <c r="I659" s="11"/>
      <c r="J659" s="12" t="s">
        <v>553</v>
      </c>
    </row>
    <row r="660" spans="2:10" x14ac:dyDescent="0.3">
      <c r="B660" s="10" t="s">
        <v>1788</v>
      </c>
      <c r="C660" s="10" t="s">
        <v>2580</v>
      </c>
      <c r="D660" s="11"/>
      <c r="E660" s="11"/>
      <c r="F660" s="11"/>
      <c r="G660" s="11"/>
      <c r="H660" s="11"/>
      <c r="I660" s="11"/>
      <c r="J660" s="12" t="s">
        <v>553</v>
      </c>
    </row>
    <row r="661" spans="2:10" x14ac:dyDescent="0.3">
      <c r="B661" s="10" t="s">
        <v>1789</v>
      </c>
      <c r="C661" s="10" t="s">
        <v>2581</v>
      </c>
      <c r="D661" s="11"/>
      <c r="E661" s="11"/>
      <c r="F661" s="11"/>
      <c r="G661" s="11"/>
      <c r="H661" s="11"/>
      <c r="I661" s="11"/>
      <c r="J661" s="12" t="s">
        <v>553</v>
      </c>
    </row>
    <row r="662" spans="2:10" x14ac:dyDescent="0.3">
      <c r="B662" s="10" t="s">
        <v>1790</v>
      </c>
      <c r="C662" s="10" t="s">
        <v>2582</v>
      </c>
      <c r="D662" s="11"/>
      <c r="E662" s="11"/>
      <c r="F662" s="11"/>
      <c r="G662" s="11"/>
      <c r="H662" s="11"/>
      <c r="I662" s="11"/>
      <c r="J662" s="12" t="s">
        <v>553</v>
      </c>
    </row>
    <row r="663" spans="2:10" x14ac:dyDescent="0.3">
      <c r="B663" s="10" t="s">
        <v>1791</v>
      </c>
      <c r="C663" s="10" t="s">
        <v>2583</v>
      </c>
      <c r="D663" s="11"/>
      <c r="E663" s="11"/>
      <c r="F663" s="11"/>
      <c r="G663" s="11"/>
      <c r="H663" s="11"/>
      <c r="I663" s="11"/>
      <c r="J663" s="12" t="s">
        <v>553</v>
      </c>
    </row>
    <row r="664" spans="2:10" x14ac:dyDescent="0.3">
      <c r="B664" s="10" t="s">
        <v>1792</v>
      </c>
      <c r="C664" s="10" t="s">
        <v>2584</v>
      </c>
      <c r="D664" s="11"/>
      <c r="E664" s="11"/>
      <c r="F664" s="11"/>
      <c r="G664" s="11"/>
      <c r="H664" s="11"/>
      <c r="I664" s="11"/>
      <c r="J664" s="12" t="s">
        <v>553</v>
      </c>
    </row>
    <row r="665" spans="2:10" x14ac:dyDescent="0.3">
      <c r="B665" s="10" t="s">
        <v>1793</v>
      </c>
      <c r="C665" s="10" t="s">
        <v>2585</v>
      </c>
      <c r="D665" s="11"/>
      <c r="E665" s="11"/>
      <c r="F665" s="11"/>
      <c r="G665" s="11"/>
      <c r="H665" s="11"/>
      <c r="I665" s="11"/>
      <c r="J665" s="12" t="s">
        <v>553</v>
      </c>
    </row>
    <row r="666" spans="2:10" x14ac:dyDescent="0.3">
      <c r="B666" s="10" t="s">
        <v>1794</v>
      </c>
      <c r="C666" s="10" t="s">
        <v>2586</v>
      </c>
      <c r="D666" s="11"/>
      <c r="E666" s="11"/>
      <c r="F666" s="11"/>
      <c r="G666" s="11"/>
      <c r="H666" s="11"/>
      <c r="I666" s="11"/>
      <c r="J666" s="12" t="s">
        <v>553</v>
      </c>
    </row>
    <row r="667" spans="2:10" x14ac:dyDescent="0.3">
      <c r="B667" s="10" t="s">
        <v>1795</v>
      </c>
      <c r="C667" s="10" t="s">
        <v>2587</v>
      </c>
      <c r="D667" s="11"/>
      <c r="E667" s="11"/>
      <c r="F667" s="11"/>
      <c r="G667" s="11"/>
      <c r="H667" s="11"/>
      <c r="I667" s="11"/>
      <c r="J667" s="12" t="s">
        <v>553</v>
      </c>
    </row>
    <row r="668" spans="2:10" x14ac:dyDescent="0.3">
      <c r="B668" s="10" t="s">
        <v>1796</v>
      </c>
      <c r="C668" s="10" t="s">
        <v>2588</v>
      </c>
      <c r="D668" s="11"/>
      <c r="E668" s="11"/>
      <c r="F668" s="11"/>
      <c r="G668" s="11"/>
      <c r="H668" s="11"/>
      <c r="I668" s="11"/>
      <c r="J668" s="12" t="s">
        <v>553</v>
      </c>
    </row>
    <row r="669" spans="2:10" x14ac:dyDescent="0.3">
      <c r="B669" s="10" t="s">
        <v>1797</v>
      </c>
      <c r="C669" s="10" t="s">
        <v>2589</v>
      </c>
      <c r="D669" s="11"/>
      <c r="E669" s="11"/>
      <c r="F669" s="11"/>
      <c r="G669" s="11"/>
      <c r="H669" s="11"/>
      <c r="I669" s="11"/>
      <c r="J669" s="12" t="s">
        <v>553</v>
      </c>
    </row>
    <row r="670" spans="2:10" x14ac:dyDescent="0.3">
      <c r="B670" s="10" t="s">
        <v>1798</v>
      </c>
      <c r="C670" s="10" t="s">
        <v>2590</v>
      </c>
      <c r="D670" s="11"/>
      <c r="E670" s="11"/>
      <c r="F670" s="11"/>
      <c r="G670" s="11"/>
      <c r="H670" s="11"/>
      <c r="I670" s="11"/>
      <c r="J670" s="12" t="s">
        <v>553</v>
      </c>
    </row>
    <row r="671" spans="2:10" x14ac:dyDescent="0.3">
      <c r="B671" s="10" t="s">
        <v>1799</v>
      </c>
      <c r="C671" s="10" t="s">
        <v>2591</v>
      </c>
      <c r="D671" s="11"/>
      <c r="E671" s="11"/>
      <c r="F671" s="11"/>
      <c r="G671" s="11"/>
      <c r="H671" s="11"/>
      <c r="I671" s="11"/>
      <c r="J671" s="12" t="s">
        <v>553</v>
      </c>
    </row>
    <row r="672" spans="2:10" x14ac:dyDescent="0.3">
      <c r="B672" s="10" t="s">
        <v>1800</v>
      </c>
      <c r="C672" s="10" t="s">
        <v>2592</v>
      </c>
      <c r="D672" s="11"/>
      <c r="E672" s="11"/>
      <c r="F672" s="11"/>
      <c r="G672" s="11"/>
      <c r="H672" s="11"/>
      <c r="I672" s="11"/>
      <c r="J672" s="12" t="s">
        <v>553</v>
      </c>
    </row>
    <row r="673" spans="2:10" x14ac:dyDescent="0.3">
      <c r="B673" s="10" t="s">
        <v>1801</v>
      </c>
      <c r="C673" s="10" t="s">
        <v>2593</v>
      </c>
      <c r="D673" s="11"/>
      <c r="E673" s="11"/>
      <c r="F673" s="11"/>
      <c r="G673" s="11"/>
      <c r="H673" s="11"/>
      <c r="I673" s="11"/>
      <c r="J673" s="12" t="s">
        <v>2593</v>
      </c>
    </row>
    <row r="674" spans="2:10" x14ac:dyDescent="0.3">
      <c r="B674" s="10" t="s">
        <v>1802</v>
      </c>
      <c r="C674" s="10" t="s">
        <v>2594</v>
      </c>
      <c r="D674" s="11"/>
      <c r="E674" s="11"/>
      <c r="F674" s="11"/>
      <c r="G674" s="11"/>
      <c r="H674" s="11"/>
      <c r="I674" s="11"/>
      <c r="J674" s="12" t="s">
        <v>2593</v>
      </c>
    </row>
    <row r="675" spans="2:10" x14ac:dyDescent="0.3">
      <c r="B675" s="10" t="s">
        <v>1803</v>
      </c>
      <c r="C675" s="10" t="s">
        <v>2595</v>
      </c>
      <c r="D675" s="11"/>
      <c r="E675" s="11"/>
      <c r="F675" s="11"/>
      <c r="G675" s="11"/>
      <c r="H675" s="11"/>
      <c r="I675" s="11"/>
      <c r="J675" s="12" t="s">
        <v>2593</v>
      </c>
    </row>
    <row r="676" spans="2:10" x14ac:dyDescent="0.3">
      <c r="B676" s="10" t="s">
        <v>1804</v>
      </c>
      <c r="C676" s="10" t="s">
        <v>2596</v>
      </c>
      <c r="D676" s="11"/>
      <c r="E676" s="11"/>
      <c r="F676" s="11"/>
      <c r="G676" s="11"/>
      <c r="H676" s="11"/>
      <c r="I676" s="11"/>
      <c r="J676" s="12" t="s">
        <v>2593</v>
      </c>
    </row>
    <row r="677" spans="2:10" x14ac:dyDescent="0.3">
      <c r="B677" s="10" t="s">
        <v>1805</v>
      </c>
      <c r="C677" s="10" t="s">
        <v>2597</v>
      </c>
      <c r="D677" s="11"/>
      <c r="E677" s="11"/>
      <c r="F677" s="11"/>
      <c r="G677" s="11"/>
      <c r="H677" s="11"/>
      <c r="I677" s="11"/>
      <c r="J677" s="12" t="s">
        <v>2593</v>
      </c>
    </row>
    <row r="678" spans="2:10" x14ac:dyDescent="0.3">
      <c r="B678" s="10" t="s">
        <v>1806</v>
      </c>
      <c r="C678" s="10" t="s">
        <v>2598</v>
      </c>
      <c r="D678" s="11"/>
      <c r="E678" s="11"/>
      <c r="F678" s="11"/>
      <c r="G678" s="11"/>
      <c r="H678" s="11"/>
      <c r="I678" s="11"/>
      <c r="J678" s="12" t="s">
        <v>575</v>
      </c>
    </row>
    <row r="679" spans="2:10" x14ac:dyDescent="0.3">
      <c r="B679" s="10" t="s">
        <v>1807</v>
      </c>
      <c r="C679" s="10" t="s">
        <v>2599</v>
      </c>
      <c r="D679" s="11"/>
      <c r="E679" s="11"/>
      <c r="F679" s="11"/>
      <c r="G679" s="11"/>
      <c r="H679" s="11"/>
      <c r="I679" s="11"/>
      <c r="J679" s="12" t="s">
        <v>575</v>
      </c>
    </row>
    <row r="680" spans="2:10" x14ac:dyDescent="0.3">
      <c r="B680" s="10" t="s">
        <v>1808</v>
      </c>
      <c r="C680" s="10" t="s">
        <v>2600</v>
      </c>
      <c r="D680" s="11"/>
      <c r="E680" s="11"/>
      <c r="F680" s="11"/>
      <c r="G680" s="11"/>
      <c r="H680" s="11"/>
      <c r="I680" s="11"/>
      <c r="J680" s="12" t="s">
        <v>575</v>
      </c>
    </row>
    <row r="681" spans="2:10" x14ac:dyDescent="0.3">
      <c r="B681" s="10" t="s">
        <v>1809</v>
      </c>
      <c r="C681" s="10" t="s">
        <v>2601</v>
      </c>
      <c r="D681" s="11"/>
      <c r="E681" s="11"/>
      <c r="F681" s="11"/>
      <c r="G681" s="11"/>
      <c r="H681" s="11"/>
      <c r="I681" s="11"/>
      <c r="J681" s="12" t="s">
        <v>575</v>
      </c>
    </row>
    <row r="682" spans="2:10" x14ac:dyDescent="0.3">
      <c r="B682" s="10" t="s">
        <v>1810</v>
      </c>
      <c r="C682" s="10" t="s">
        <v>2602</v>
      </c>
      <c r="D682" s="11"/>
      <c r="E682" s="11"/>
      <c r="F682" s="11"/>
      <c r="G682" s="11"/>
      <c r="H682" s="11"/>
      <c r="I682" s="11"/>
      <c r="J682" s="12" t="s">
        <v>575</v>
      </c>
    </row>
    <row r="683" spans="2:10" x14ac:dyDescent="0.3">
      <c r="B683" s="10" t="s">
        <v>1811</v>
      </c>
      <c r="C683" s="10" t="s">
        <v>2603</v>
      </c>
      <c r="D683" s="11"/>
      <c r="E683" s="11"/>
      <c r="F683" s="11"/>
      <c r="G683" s="11"/>
      <c r="H683" s="11"/>
      <c r="I683" s="11"/>
      <c r="J683" s="12" t="s">
        <v>575</v>
      </c>
    </row>
    <row r="684" spans="2:10" x14ac:dyDescent="0.3">
      <c r="B684" s="10" t="s">
        <v>1812</v>
      </c>
      <c r="C684" s="10" t="s">
        <v>2604</v>
      </c>
      <c r="D684" s="11"/>
      <c r="E684" s="11"/>
      <c r="F684" s="11"/>
      <c r="G684" s="11"/>
      <c r="H684" s="11"/>
      <c r="I684" s="11"/>
      <c r="J684" s="12" t="s">
        <v>575</v>
      </c>
    </row>
    <row r="685" spans="2:10" x14ac:dyDescent="0.3">
      <c r="B685" s="10" t="s">
        <v>1813</v>
      </c>
      <c r="C685" s="10" t="s">
        <v>2605</v>
      </c>
      <c r="D685" s="11"/>
      <c r="E685" s="11"/>
      <c r="F685" s="11"/>
      <c r="G685" s="11"/>
      <c r="H685" s="11"/>
      <c r="I685" s="11"/>
      <c r="J685" s="12" t="s">
        <v>575</v>
      </c>
    </row>
    <row r="686" spans="2:10" x14ac:dyDescent="0.3">
      <c r="B686" s="10" t="s">
        <v>1814</v>
      </c>
      <c r="C686" s="10" t="s">
        <v>2606</v>
      </c>
      <c r="D686" s="11"/>
      <c r="E686" s="11"/>
      <c r="F686" s="11"/>
      <c r="G686" s="11"/>
      <c r="H686" s="11"/>
      <c r="I686" s="11"/>
      <c r="J686" s="12" t="s">
        <v>575</v>
      </c>
    </row>
    <row r="687" spans="2:10" x14ac:dyDescent="0.3">
      <c r="B687" s="10" t="s">
        <v>1815</v>
      </c>
      <c r="C687" s="10" t="s">
        <v>2607</v>
      </c>
      <c r="D687" s="11"/>
      <c r="E687" s="11"/>
      <c r="F687" s="11"/>
      <c r="G687" s="11"/>
      <c r="H687" s="11"/>
      <c r="I687" s="11"/>
      <c r="J687" s="12" t="s">
        <v>575</v>
      </c>
    </row>
    <row r="688" spans="2:10" x14ac:dyDescent="0.3">
      <c r="B688" s="10" t="s">
        <v>1816</v>
      </c>
      <c r="C688" s="10" t="s">
        <v>2608</v>
      </c>
      <c r="D688" s="11"/>
      <c r="E688" s="11"/>
      <c r="F688" s="11"/>
      <c r="G688" s="11"/>
      <c r="H688" s="11"/>
      <c r="I688" s="11"/>
      <c r="J688" s="12" t="s">
        <v>575</v>
      </c>
    </row>
    <row r="689" spans="2:10" x14ac:dyDescent="0.3">
      <c r="B689" s="10" t="s">
        <v>1817</v>
      </c>
      <c r="C689" s="10" t="s">
        <v>2609</v>
      </c>
      <c r="D689" s="11"/>
      <c r="E689" s="11"/>
      <c r="F689" s="11"/>
      <c r="G689" s="11"/>
      <c r="H689" s="11"/>
      <c r="I689" s="11"/>
      <c r="J689" s="12" t="s">
        <v>575</v>
      </c>
    </row>
    <row r="690" spans="2:10" x14ac:dyDescent="0.3">
      <c r="B690" s="10" t="s">
        <v>1818</v>
      </c>
      <c r="C690" s="10" t="s">
        <v>2610</v>
      </c>
      <c r="D690" s="11"/>
      <c r="E690" s="11"/>
      <c r="F690" s="11"/>
      <c r="G690" s="11"/>
      <c r="H690" s="11"/>
      <c r="I690" s="11"/>
      <c r="J690" s="12" t="s">
        <v>575</v>
      </c>
    </row>
    <row r="691" spans="2:10" x14ac:dyDescent="0.3">
      <c r="B691" s="10" t="s">
        <v>1819</v>
      </c>
      <c r="C691" s="10" t="s">
        <v>2611</v>
      </c>
      <c r="D691" s="11"/>
      <c r="E691" s="11"/>
      <c r="F691" s="11"/>
      <c r="G691" s="11"/>
      <c r="H691" s="11"/>
      <c r="I691" s="11"/>
      <c r="J691" s="12" t="s">
        <v>575</v>
      </c>
    </row>
    <row r="692" spans="2:10" x14ac:dyDescent="0.3">
      <c r="B692" s="10" t="s">
        <v>1820</v>
      </c>
      <c r="C692" s="10" t="s">
        <v>2612</v>
      </c>
      <c r="D692" s="11"/>
      <c r="E692" s="11"/>
      <c r="F692" s="11"/>
      <c r="G692" s="11"/>
      <c r="H692" s="11"/>
      <c r="I692" s="11"/>
      <c r="J692" s="12" t="s">
        <v>575</v>
      </c>
    </row>
    <row r="693" spans="2:10" x14ac:dyDescent="0.3">
      <c r="B693" s="10" t="s">
        <v>1821</v>
      </c>
      <c r="C693" s="10" t="s">
        <v>2613</v>
      </c>
      <c r="D693" s="11"/>
      <c r="E693" s="11"/>
      <c r="F693" s="11"/>
      <c r="G693" s="11"/>
      <c r="H693" s="11"/>
      <c r="I693" s="11"/>
      <c r="J693" s="12" t="s">
        <v>575</v>
      </c>
    </row>
    <row r="694" spans="2:10" x14ac:dyDescent="0.3">
      <c r="B694" s="10" t="s">
        <v>1822</v>
      </c>
      <c r="C694" s="10" t="s">
        <v>2614</v>
      </c>
      <c r="D694" s="11"/>
      <c r="E694" s="11"/>
      <c r="F694" s="11"/>
      <c r="G694" s="11"/>
      <c r="H694" s="11"/>
      <c r="I694" s="11"/>
      <c r="J694" s="12" t="s">
        <v>575</v>
      </c>
    </row>
    <row r="695" spans="2:10" x14ac:dyDescent="0.3">
      <c r="B695" s="10" t="s">
        <v>1823</v>
      </c>
      <c r="C695" s="10" t="s">
        <v>2615</v>
      </c>
      <c r="D695" s="11"/>
      <c r="E695" s="11"/>
      <c r="F695" s="11"/>
      <c r="G695" s="11"/>
      <c r="H695" s="11"/>
      <c r="I695" s="11"/>
      <c r="J695" s="12" t="s">
        <v>575</v>
      </c>
    </row>
    <row r="696" spans="2:10" x14ac:dyDescent="0.3">
      <c r="B696" s="10" t="s">
        <v>1824</v>
      </c>
      <c r="C696" s="10" t="s">
        <v>2616</v>
      </c>
      <c r="D696" s="11"/>
      <c r="E696" s="11"/>
      <c r="F696" s="11"/>
      <c r="G696" s="11"/>
      <c r="H696" s="11"/>
      <c r="I696" s="11"/>
      <c r="J696" s="12" t="s">
        <v>575</v>
      </c>
    </row>
    <row r="697" spans="2:10" x14ac:dyDescent="0.3">
      <c r="B697" s="10" t="s">
        <v>1825</v>
      </c>
      <c r="C697" s="10" t="s">
        <v>2617</v>
      </c>
      <c r="D697" s="11"/>
      <c r="E697" s="11"/>
      <c r="F697" s="11"/>
      <c r="G697" s="11"/>
      <c r="H697" s="11"/>
      <c r="I697" s="11"/>
      <c r="J697" s="12" t="s">
        <v>575</v>
      </c>
    </row>
    <row r="698" spans="2:10" x14ac:dyDescent="0.3">
      <c r="B698" s="10" t="s">
        <v>1826</v>
      </c>
      <c r="C698" s="10" t="s">
        <v>2618</v>
      </c>
      <c r="D698" s="11"/>
      <c r="E698" s="11"/>
      <c r="F698" s="11"/>
      <c r="G698" s="11"/>
      <c r="H698" s="11"/>
      <c r="I698" s="11"/>
      <c r="J698" s="12" t="s">
        <v>575</v>
      </c>
    </row>
    <row r="699" spans="2:10" x14ac:dyDescent="0.3">
      <c r="B699" s="10" t="s">
        <v>1827</v>
      </c>
      <c r="C699" s="10" t="s">
        <v>2619</v>
      </c>
      <c r="D699" s="11"/>
      <c r="E699" s="11"/>
      <c r="F699" s="11"/>
      <c r="G699" s="11"/>
      <c r="H699" s="11"/>
      <c r="I699" s="11"/>
      <c r="J699" s="12" t="s">
        <v>575</v>
      </c>
    </row>
    <row r="700" spans="2:10" x14ac:dyDescent="0.3">
      <c r="B700" s="10" t="s">
        <v>1828</v>
      </c>
      <c r="C700" s="10" t="s">
        <v>2620</v>
      </c>
      <c r="D700" s="11"/>
      <c r="E700" s="11"/>
      <c r="F700" s="11"/>
      <c r="G700" s="11"/>
      <c r="H700" s="11"/>
      <c r="I700" s="11"/>
      <c r="J700" s="12" t="s">
        <v>575</v>
      </c>
    </row>
    <row r="701" spans="2:10" x14ac:dyDescent="0.3">
      <c r="B701" s="10" t="s">
        <v>1829</v>
      </c>
      <c r="C701" s="10" t="s">
        <v>2621</v>
      </c>
      <c r="D701" s="11"/>
      <c r="E701" s="11"/>
      <c r="F701" s="11"/>
      <c r="G701" s="11"/>
      <c r="H701" s="11"/>
      <c r="I701" s="11"/>
      <c r="J701" s="12" t="s">
        <v>575</v>
      </c>
    </row>
    <row r="702" spans="2:10" x14ac:dyDescent="0.3">
      <c r="B702" s="10" t="s">
        <v>1830</v>
      </c>
      <c r="C702" s="10" t="s">
        <v>2622</v>
      </c>
      <c r="D702" s="11"/>
      <c r="E702" s="11"/>
      <c r="F702" s="11"/>
      <c r="G702" s="11"/>
      <c r="H702" s="11"/>
      <c r="I702" s="11"/>
      <c r="J702" s="12" t="s">
        <v>575</v>
      </c>
    </row>
    <row r="703" spans="2:10" x14ac:dyDescent="0.3">
      <c r="B703" s="10" t="s">
        <v>1831</v>
      </c>
      <c r="C703" s="10" t="s">
        <v>2623</v>
      </c>
      <c r="D703" s="11"/>
      <c r="E703" s="11"/>
      <c r="F703" s="11"/>
      <c r="G703" s="11"/>
      <c r="H703" s="11"/>
      <c r="I703" s="11"/>
      <c r="J703" s="12" t="s">
        <v>575</v>
      </c>
    </row>
    <row r="704" spans="2:10" x14ac:dyDescent="0.3">
      <c r="B704" s="10" t="s">
        <v>1832</v>
      </c>
      <c r="C704" s="10" t="s">
        <v>2624</v>
      </c>
      <c r="D704" s="11"/>
      <c r="E704" s="11"/>
      <c r="F704" s="11"/>
      <c r="G704" s="11"/>
      <c r="H704" s="11"/>
      <c r="I704" s="11"/>
      <c r="J704" s="12" t="s">
        <v>575</v>
      </c>
    </row>
    <row r="705" spans="2:10" x14ac:dyDescent="0.3">
      <c r="B705" s="10" t="s">
        <v>1833</v>
      </c>
      <c r="C705" s="10" t="s">
        <v>2625</v>
      </c>
      <c r="D705" s="11"/>
      <c r="E705" s="11"/>
      <c r="F705" s="11"/>
      <c r="G705" s="11"/>
      <c r="H705" s="11"/>
      <c r="I705" s="11"/>
      <c r="J705" s="12" t="s">
        <v>575</v>
      </c>
    </row>
    <row r="706" spans="2:10" x14ac:dyDescent="0.3">
      <c r="B706" s="10" t="s">
        <v>1834</v>
      </c>
      <c r="C706" s="10" t="s">
        <v>2626</v>
      </c>
      <c r="D706" s="11"/>
      <c r="E706" s="11"/>
      <c r="F706" s="11"/>
      <c r="G706" s="11"/>
      <c r="H706" s="11"/>
      <c r="I706" s="11"/>
      <c r="J706" s="12" t="s">
        <v>575</v>
      </c>
    </row>
    <row r="707" spans="2:10" x14ac:dyDescent="0.3">
      <c r="B707" s="10" t="s">
        <v>1835</v>
      </c>
      <c r="C707" s="10" t="s">
        <v>2627</v>
      </c>
      <c r="D707" s="11"/>
      <c r="E707" s="11"/>
      <c r="F707" s="11"/>
      <c r="G707" s="11"/>
      <c r="H707" s="11"/>
      <c r="I707" s="11"/>
      <c r="J707" s="12" t="s">
        <v>575</v>
      </c>
    </row>
    <row r="708" spans="2:10" x14ac:dyDescent="0.3">
      <c r="B708" s="10" t="s">
        <v>1836</v>
      </c>
      <c r="C708" s="10" t="s">
        <v>2628</v>
      </c>
      <c r="D708" s="11"/>
      <c r="E708" s="11"/>
      <c r="F708" s="11"/>
      <c r="G708" s="11"/>
      <c r="H708" s="11"/>
      <c r="I708" s="11"/>
      <c r="J708" s="12" t="s">
        <v>575</v>
      </c>
    </row>
    <row r="709" spans="2:10" x14ac:dyDescent="0.3">
      <c r="B709" s="10" t="s">
        <v>1837</v>
      </c>
      <c r="C709" s="10" t="s">
        <v>2629</v>
      </c>
      <c r="D709" s="11"/>
      <c r="E709" s="11"/>
      <c r="F709" s="11"/>
      <c r="G709" s="11"/>
      <c r="H709" s="11"/>
      <c r="I709" s="11"/>
      <c r="J709" s="12" t="s">
        <v>575</v>
      </c>
    </row>
    <row r="710" spans="2:10" x14ac:dyDescent="0.3">
      <c r="B710" s="10" t="s">
        <v>1838</v>
      </c>
      <c r="C710" s="10" t="s">
        <v>2630</v>
      </c>
      <c r="D710" s="11"/>
      <c r="E710" s="11"/>
      <c r="F710" s="11"/>
      <c r="G710" s="11"/>
      <c r="H710" s="11"/>
      <c r="I710" s="11"/>
      <c r="J710" s="12" t="s">
        <v>575</v>
      </c>
    </row>
    <row r="711" spans="2:10" x14ac:dyDescent="0.3">
      <c r="B711" s="10" t="s">
        <v>1839</v>
      </c>
      <c r="C711" s="10" t="s">
        <v>2631</v>
      </c>
      <c r="D711" s="11"/>
      <c r="E711" s="11"/>
      <c r="F711" s="11"/>
      <c r="G711" s="11"/>
      <c r="H711" s="11"/>
      <c r="I711" s="11"/>
      <c r="J711" s="12" t="s">
        <v>575</v>
      </c>
    </row>
    <row r="712" spans="2:10" x14ac:dyDescent="0.3">
      <c r="B712" s="10" t="s">
        <v>1840</v>
      </c>
      <c r="C712" s="10" t="s">
        <v>2632</v>
      </c>
      <c r="D712" s="11"/>
      <c r="E712" s="11"/>
      <c r="F712" s="11"/>
      <c r="G712" s="11"/>
      <c r="H712" s="11"/>
      <c r="I712" s="11"/>
      <c r="J712" s="12" t="s">
        <v>575</v>
      </c>
    </row>
    <row r="713" spans="2:10" x14ac:dyDescent="0.3">
      <c r="B713" s="10" t="s">
        <v>1841</v>
      </c>
      <c r="C713" s="10" t="s">
        <v>2633</v>
      </c>
      <c r="D713" s="11"/>
      <c r="E713" s="11"/>
      <c r="F713" s="11"/>
      <c r="G713" s="11"/>
      <c r="H713" s="11"/>
      <c r="I713" s="11"/>
      <c r="J713" s="12" t="s">
        <v>575</v>
      </c>
    </row>
    <row r="714" spans="2:10" x14ac:dyDescent="0.3">
      <c r="B714" s="10" t="s">
        <v>1842</v>
      </c>
      <c r="C714" s="10" t="s">
        <v>2634</v>
      </c>
      <c r="D714" s="11"/>
      <c r="E714" s="11"/>
      <c r="F714" s="11"/>
      <c r="G714" s="11"/>
      <c r="H714" s="11"/>
      <c r="I714" s="11"/>
      <c r="J714" s="12" t="s">
        <v>575</v>
      </c>
    </row>
    <row r="715" spans="2:10" x14ac:dyDescent="0.3">
      <c r="B715" s="10" t="s">
        <v>1843</v>
      </c>
      <c r="C715" s="10" t="s">
        <v>2635</v>
      </c>
      <c r="D715" s="11"/>
      <c r="E715" s="11"/>
      <c r="F715" s="11"/>
      <c r="G715" s="11"/>
      <c r="H715" s="11"/>
      <c r="I715" s="11"/>
      <c r="J715" s="12" t="s">
        <v>575</v>
      </c>
    </row>
    <row r="716" spans="2:10" x14ac:dyDescent="0.3">
      <c r="B716" s="10" t="s">
        <v>1844</v>
      </c>
      <c r="C716" s="10" t="s">
        <v>2636</v>
      </c>
      <c r="D716" s="11"/>
      <c r="E716" s="11"/>
      <c r="F716" s="11"/>
      <c r="G716" s="11"/>
      <c r="H716" s="11"/>
      <c r="I716" s="11"/>
      <c r="J716" s="12" t="s">
        <v>575</v>
      </c>
    </row>
    <row r="717" spans="2:10" x14ac:dyDescent="0.3">
      <c r="B717" s="10" t="s">
        <v>1845</v>
      </c>
      <c r="C717" s="10" t="s">
        <v>2637</v>
      </c>
      <c r="D717" s="11"/>
      <c r="E717" s="11"/>
      <c r="F717" s="11"/>
      <c r="G717" s="11"/>
      <c r="H717" s="11"/>
      <c r="I717" s="11"/>
      <c r="J717" s="12" t="s">
        <v>575</v>
      </c>
    </row>
    <row r="718" spans="2:10" x14ac:dyDescent="0.3">
      <c r="B718" s="10" t="s">
        <v>1846</v>
      </c>
      <c r="C718" s="10" t="s">
        <v>2638</v>
      </c>
      <c r="D718" s="11"/>
      <c r="E718" s="11"/>
      <c r="F718" s="11"/>
      <c r="G718" s="11"/>
      <c r="H718" s="11"/>
      <c r="I718" s="11"/>
      <c r="J718" s="12" t="s">
        <v>575</v>
      </c>
    </row>
    <row r="719" spans="2:10" x14ac:dyDescent="0.3">
      <c r="B719" s="10" t="s">
        <v>1847</v>
      </c>
      <c r="C719" s="10" t="s">
        <v>2639</v>
      </c>
      <c r="D719" s="11"/>
      <c r="E719" s="11"/>
      <c r="F719" s="11"/>
      <c r="G719" s="11"/>
      <c r="H719" s="11"/>
      <c r="I719" s="11"/>
      <c r="J719" s="12" t="s">
        <v>575</v>
      </c>
    </row>
    <row r="720" spans="2:10" x14ac:dyDescent="0.3">
      <c r="B720" s="10" t="s">
        <v>1848</v>
      </c>
      <c r="C720" s="10" t="s">
        <v>2640</v>
      </c>
      <c r="D720" s="11"/>
      <c r="E720" s="11"/>
      <c r="F720" s="11"/>
      <c r="G720" s="11"/>
      <c r="H720" s="11"/>
      <c r="I720" s="11"/>
      <c r="J720" s="12" t="s">
        <v>575</v>
      </c>
    </row>
    <row r="721" spans="2:10" x14ac:dyDescent="0.3">
      <c r="B721" s="10" t="s">
        <v>1849</v>
      </c>
      <c r="C721" s="10" t="s">
        <v>2641</v>
      </c>
      <c r="D721" s="11"/>
      <c r="E721" s="11"/>
      <c r="F721" s="11"/>
      <c r="G721" s="11"/>
      <c r="H721" s="11"/>
      <c r="I721" s="11"/>
      <c r="J721" s="12" t="s">
        <v>575</v>
      </c>
    </row>
    <row r="722" spans="2:10" x14ac:dyDescent="0.3">
      <c r="B722" s="10" t="s">
        <v>1850</v>
      </c>
      <c r="C722" s="10" t="s">
        <v>2642</v>
      </c>
      <c r="D722" s="11"/>
      <c r="E722" s="11"/>
      <c r="F722" s="11"/>
      <c r="G722" s="11"/>
      <c r="H722" s="11"/>
      <c r="I722" s="11"/>
      <c r="J722" s="12" t="s">
        <v>575</v>
      </c>
    </row>
    <row r="723" spans="2:10" x14ac:dyDescent="0.3">
      <c r="B723" s="10" t="s">
        <v>1851</v>
      </c>
      <c r="C723" s="10" t="s">
        <v>2643</v>
      </c>
      <c r="D723" s="11"/>
      <c r="E723" s="11"/>
      <c r="F723" s="11"/>
      <c r="G723" s="11"/>
      <c r="H723" s="11"/>
      <c r="I723" s="11"/>
      <c r="J723" s="12" t="s">
        <v>575</v>
      </c>
    </row>
    <row r="724" spans="2:10" x14ac:dyDescent="0.3">
      <c r="B724" s="10" t="s">
        <v>1852</v>
      </c>
      <c r="C724" s="10" t="s">
        <v>2644</v>
      </c>
      <c r="D724" s="11"/>
      <c r="E724" s="11"/>
      <c r="F724" s="11"/>
      <c r="G724" s="11"/>
      <c r="H724" s="11"/>
      <c r="I724" s="11"/>
      <c r="J724" s="12" t="s">
        <v>575</v>
      </c>
    </row>
    <row r="725" spans="2:10" x14ac:dyDescent="0.3">
      <c r="B725" s="10" t="s">
        <v>1853</v>
      </c>
      <c r="C725" s="10" t="s">
        <v>2645</v>
      </c>
      <c r="D725" s="11"/>
      <c r="E725" s="11"/>
      <c r="F725" s="11"/>
      <c r="G725" s="11"/>
      <c r="H725" s="11"/>
      <c r="I725" s="11"/>
      <c r="J725" s="12" t="s">
        <v>575</v>
      </c>
    </row>
    <row r="726" spans="2:10" x14ac:dyDescent="0.3">
      <c r="B726" s="10" t="s">
        <v>1854</v>
      </c>
      <c r="C726" s="10" t="s">
        <v>2646</v>
      </c>
      <c r="D726" s="11"/>
      <c r="E726" s="11"/>
      <c r="F726" s="11"/>
      <c r="G726" s="11"/>
      <c r="H726" s="11"/>
      <c r="I726" s="11"/>
      <c r="J726" s="12" t="s">
        <v>575</v>
      </c>
    </row>
    <row r="727" spans="2:10" x14ac:dyDescent="0.3">
      <c r="B727" s="10" t="s">
        <v>1855</v>
      </c>
      <c r="C727" s="10" t="s">
        <v>2647</v>
      </c>
      <c r="D727" s="11"/>
      <c r="E727" s="11"/>
      <c r="F727" s="11"/>
      <c r="G727" s="11"/>
      <c r="H727" s="11"/>
      <c r="I727" s="11"/>
      <c r="J727" s="12" t="s">
        <v>575</v>
      </c>
    </row>
    <row r="728" spans="2:10" x14ac:dyDescent="0.3">
      <c r="B728" s="10" t="s">
        <v>1856</v>
      </c>
      <c r="C728" s="10" t="s">
        <v>2648</v>
      </c>
      <c r="D728" s="11"/>
      <c r="E728" s="11"/>
      <c r="F728" s="11"/>
      <c r="G728" s="11"/>
      <c r="H728" s="11"/>
      <c r="I728" s="11"/>
      <c r="J728" s="12" t="s">
        <v>575</v>
      </c>
    </row>
    <row r="729" spans="2:10" x14ac:dyDescent="0.3">
      <c r="B729" s="10" t="s">
        <v>1857</v>
      </c>
      <c r="C729" s="10" t="s">
        <v>2649</v>
      </c>
      <c r="D729" s="11"/>
      <c r="E729" s="11"/>
      <c r="F729" s="11"/>
      <c r="G729" s="11"/>
      <c r="H729" s="11"/>
      <c r="I729" s="11"/>
      <c r="J729" s="12" t="s">
        <v>575</v>
      </c>
    </row>
    <row r="730" spans="2:10" x14ac:dyDescent="0.3">
      <c r="B730" s="10" t="s">
        <v>1858</v>
      </c>
      <c r="C730" s="10" t="s">
        <v>2650</v>
      </c>
      <c r="D730" s="11"/>
      <c r="E730" s="11"/>
      <c r="F730" s="11"/>
      <c r="G730" s="11"/>
      <c r="H730" s="11"/>
      <c r="I730" s="11"/>
      <c r="J730" s="12" t="s">
        <v>575</v>
      </c>
    </row>
    <row r="731" spans="2:10" x14ac:dyDescent="0.3">
      <c r="B731" s="10" t="s">
        <v>1859</v>
      </c>
      <c r="C731" s="10" t="s">
        <v>2651</v>
      </c>
      <c r="D731" s="11"/>
      <c r="E731" s="11"/>
      <c r="F731" s="11"/>
      <c r="G731" s="11"/>
      <c r="H731" s="11"/>
      <c r="I731" s="11"/>
      <c r="J731" s="12" t="s">
        <v>575</v>
      </c>
    </row>
    <row r="732" spans="2:10" x14ac:dyDescent="0.3">
      <c r="B732" s="10" t="s">
        <v>1860</v>
      </c>
      <c r="C732" s="10" t="s">
        <v>2652</v>
      </c>
      <c r="D732" s="11"/>
      <c r="E732" s="11"/>
      <c r="F732" s="11"/>
      <c r="G732" s="11"/>
      <c r="H732" s="11"/>
      <c r="I732" s="11"/>
      <c r="J732" s="12" t="s">
        <v>575</v>
      </c>
    </row>
    <row r="733" spans="2:10" x14ac:dyDescent="0.3">
      <c r="B733" s="10" t="s">
        <v>1861</v>
      </c>
      <c r="C733" s="10" t="s">
        <v>2653</v>
      </c>
      <c r="D733" s="11"/>
      <c r="E733" s="11"/>
      <c r="F733" s="11"/>
      <c r="G733" s="11"/>
      <c r="H733" s="11"/>
      <c r="I733" s="11"/>
      <c r="J733" s="12" t="s">
        <v>575</v>
      </c>
    </row>
    <row r="734" spans="2:10" x14ac:dyDescent="0.3">
      <c r="B734" s="10" t="s">
        <v>1862</v>
      </c>
      <c r="C734" s="10" t="s">
        <v>2654</v>
      </c>
      <c r="D734" s="11"/>
      <c r="E734" s="11"/>
      <c r="F734" s="11"/>
      <c r="G734" s="11"/>
      <c r="H734" s="11"/>
      <c r="I734" s="11"/>
      <c r="J734" s="12" t="s">
        <v>575</v>
      </c>
    </row>
    <row r="735" spans="2:10" x14ac:dyDescent="0.3">
      <c r="B735" s="10" t="s">
        <v>1863</v>
      </c>
      <c r="C735" s="10" t="s">
        <v>2655</v>
      </c>
      <c r="D735" s="11"/>
      <c r="E735" s="11"/>
      <c r="F735" s="11"/>
      <c r="G735" s="11"/>
      <c r="H735" s="11"/>
      <c r="I735" s="11"/>
      <c r="J735" s="12" t="s">
        <v>575</v>
      </c>
    </row>
    <row r="736" spans="2:10" x14ac:dyDescent="0.3">
      <c r="B736" s="10" t="s">
        <v>1864</v>
      </c>
      <c r="C736" s="10" t="s">
        <v>2656</v>
      </c>
      <c r="D736" s="11"/>
      <c r="E736" s="11"/>
      <c r="F736" s="11"/>
      <c r="G736" s="11"/>
      <c r="H736" s="11"/>
      <c r="I736" s="11"/>
      <c r="J736" s="12" t="s">
        <v>575</v>
      </c>
    </row>
    <row r="737" spans="2:10" x14ac:dyDescent="0.3">
      <c r="B737" s="10" t="s">
        <v>1865</v>
      </c>
      <c r="C737" s="10" t="s">
        <v>2657</v>
      </c>
      <c r="D737" s="11"/>
      <c r="E737" s="11"/>
      <c r="F737" s="11"/>
      <c r="G737" s="11"/>
      <c r="H737" s="11"/>
      <c r="I737" s="11"/>
      <c r="J737" s="12" t="s">
        <v>575</v>
      </c>
    </row>
    <row r="738" spans="2:10" x14ac:dyDescent="0.3">
      <c r="B738" s="10" t="s">
        <v>1866</v>
      </c>
      <c r="C738" s="10" t="s">
        <v>2658</v>
      </c>
      <c r="D738" s="11"/>
      <c r="E738" s="11"/>
      <c r="F738" s="11"/>
      <c r="G738" s="11"/>
      <c r="H738" s="11"/>
      <c r="I738" s="11"/>
      <c r="J738" s="12" t="s">
        <v>575</v>
      </c>
    </row>
    <row r="739" spans="2:10" x14ac:dyDescent="0.3">
      <c r="B739" s="10" t="s">
        <v>1867</v>
      </c>
      <c r="C739" s="10" t="s">
        <v>2659</v>
      </c>
      <c r="D739" s="11"/>
      <c r="E739" s="11"/>
      <c r="F739" s="11"/>
      <c r="G739" s="11"/>
      <c r="H739" s="11"/>
      <c r="I739" s="11"/>
      <c r="J739" s="12" t="s">
        <v>575</v>
      </c>
    </row>
    <row r="740" spans="2:10" x14ac:dyDescent="0.3">
      <c r="B740" s="10" t="s">
        <v>1868</v>
      </c>
      <c r="C740" s="10" t="s">
        <v>2660</v>
      </c>
      <c r="D740" s="11"/>
      <c r="E740" s="11"/>
      <c r="F740" s="11"/>
      <c r="G740" s="11"/>
      <c r="H740" s="11"/>
      <c r="I740" s="11"/>
      <c r="J740" s="12" t="s">
        <v>575</v>
      </c>
    </row>
    <row r="741" spans="2:10" x14ac:dyDescent="0.3">
      <c r="B741" s="10" t="s">
        <v>1869</v>
      </c>
      <c r="C741" s="10" t="s">
        <v>2661</v>
      </c>
      <c r="D741" s="11"/>
      <c r="E741" s="11"/>
      <c r="F741" s="11"/>
      <c r="G741" s="11"/>
      <c r="H741" s="11"/>
      <c r="I741" s="11"/>
      <c r="J741" s="12" t="s">
        <v>575</v>
      </c>
    </row>
    <row r="742" spans="2:10" x14ac:dyDescent="0.3">
      <c r="B742" s="10" t="s">
        <v>1870</v>
      </c>
      <c r="C742" s="10" t="s">
        <v>2662</v>
      </c>
      <c r="D742" s="11"/>
      <c r="E742" s="11"/>
      <c r="F742" s="11"/>
      <c r="G742" s="11"/>
      <c r="H742" s="11"/>
      <c r="I742" s="11"/>
      <c r="J742" s="12" t="s">
        <v>575</v>
      </c>
    </row>
    <row r="743" spans="2:10" x14ac:dyDescent="0.3">
      <c r="B743" s="10" t="s">
        <v>1871</v>
      </c>
      <c r="C743" s="10" t="s">
        <v>2663</v>
      </c>
      <c r="D743" s="11"/>
      <c r="E743" s="11"/>
      <c r="F743" s="11"/>
      <c r="G743" s="11"/>
      <c r="H743" s="11"/>
      <c r="I743" s="11"/>
      <c r="J743" s="12" t="s">
        <v>575</v>
      </c>
    </row>
    <row r="744" spans="2:10" x14ac:dyDescent="0.3">
      <c r="B744" s="10" t="s">
        <v>1872</v>
      </c>
      <c r="C744" s="10" t="s">
        <v>2664</v>
      </c>
      <c r="D744" s="11"/>
      <c r="E744" s="11"/>
      <c r="F744" s="11"/>
      <c r="G744" s="11"/>
      <c r="H744" s="11"/>
      <c r="I744" s="11"/>
      <c r="J744" s="12" t="s">
        <v>575</v>
      </c>
    </row>
    <row r="745" spans="2:10" x14ac:dyDescent="0.3">
      <c r="B745" s="10" t="s">
        <v>1873</v>
      </c>
      <c r="C745" s="10" t="s">
        <v>2665</v>
      </c>
      <c r="D745" s="11"/>
      <c r="E745" s="11"/>
      <c r="F745" s="11"/>
      <c r="G745" s="11"/>
      <c r="H745" s="11"/>
      <c r="I745" s="11"/>
      <c r="J745" s="12" t="s">
        <v>575</v>
      </c>
    </row>
    <row r="746" spans="2:10" x14ac:dyDescent="0.3">
      <c r="B746" s="10" t="s">
        <v>1874</v>
      </c>
      <c r="C746" s="10" t="s">
        <v>2666</v>
      </c>
      <c r="D746" s="11"/>
      <c r="E746" s="11"/>
      <c r="F746" s="11"/>
      <c r="G746" s="11"/>
      <c r="H746" s="11"/>
      <c r="I746" s="11"/>
      <c r="J746" s="12" t="s">
        <v>575</v>
      </c>
    </row>
    <row r="747" spans="2:10" x14ac:dyDescent="0.3">
      <c r="B747" s="10" t="s">
        <v>1875</v>
      </c>
      <c r="C747" s="10" t="s">
        <v>2667</v>
      </c>
      <c r="D747" s="11"/>
      <c r="E747" s="11"/>
      <c r="F747" s="11"/>
      <c r="G747" s="11"/>
      <c r="H747" s="11"/>
      <c r="I747" s="11"/>
      <c r="J747" s="12" t="s">
        <v>575</v>
      </c>
    </row>
    <row r="748" spans="2:10" x14ac:dyDescent="0.3">
      <c r="B748" s="10" t="s">
        <v>1876</v>
      </c>
      <c r="C748" s="10" t="s">
        <v>2668</v>
      </c>
      <c r="D748" s="11"/>
      <c r="E748" s="11"/>
      <c r="F748" s="11"/>
      <c r="G748" s="11"/>
      <c r="H748" s="11"/>
      <c r="I748" s="11"/>
      <c r="J748" s="12" t="s">
        <v>575</v>
      </c>
    </row>
    <row r="749" spans="2:10" x14ac:dyDescent="0.3">
      <c r="B749" s="10" t="s">
        <v>1877</v>
      </c>
      <c r="C749" s="10" t="s">
        <v>2666</v>
      </c>
      <c r="D749" s="11"/>
      <c r="E749" s="11"/>
      <c r="F749" s="11"/>
      <c r="G749" s="11"/>
      <c r="H749" s="11"/>
      <c r="I749" s="11"/>
      <c r="J749" s="12" t="s">
        <v>575</v>
      </c>
    </row>
    <row r="750" spans="2:10" x14ac:dyDescent="0.3">
      <c r="B750" s="10" t="s">
        <v>1878</v>
      </c>
      <c r="C750" s="10" t="s">
        <v>2669</v>
      </c>
      <c r="D750" s="11"/>
      <c r="E750" s="11"/>
      <c r="F750" s="11"/>
      <c r="G750" s="11"/>
      <c r="H750" s="11"/>
      <c r="I750" s="11"/>
      <c r="J750" s="12" t="s">
        <v>575</v>
      </c>
    </row>
    <row r="751" spans="2:10" x14ac:dyDescent="0.3">
      <c r="B751" s="13" t="s">
        <v>1879</v>
      </c>
      <c r="C751" s="13" t="s">
        <v>2670</v>
      </c>
      <c r="D751" s="14"/>
      <c r="E751" s="14"/>
      <c r="F751" s="14"/>
      <c r="G751" s="14"/>
      <c r="H751" s="14"/>
      <c r="I751" s="14"/>
      <c r="J751" s="15" t="s">
        <v>575</v>
      </c>
    </row>
  </sheetData>
  <sheetProtection algorithmName="SHA-512" hashValue="Dv0opLkddxBsiK7O/3zAr3TiKsJYqFMTXoYNmGe9Kh4VWO2a8RVEsOeHmXa6ZhXks/oQajB89suJ+NSolUWiLg==" saltValue="O/FOJhR0kyrfNqU83PXO4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2C21-7FB1-4BAB-B2DC-168F122DAF86}">
  <sheetPr codeName="Sheet4"/>
  <dimension ref="A2:AB78"/>
  <sheetViews>
    <sheetView showGridLines="0" zoomScale="70" zoomScaleNormal="70" workbookViewId="0">
      <selection activeCell="E12" sqref="E12:F12"/>
    </sheetView>
  </sheetViews>
  <sheetFormatPr defaultColWidth="12" defaultRowHeight="15.05" x14ac:dyDescent="0.25"/>
  <cols>
    <col min="1" max="1" width="8.33203125" style="108" customWidth="1"/>
    <col min="2" max="2" width="8.77734375" style="157" customWidth="1"/>
    <col min="3" max="3" width="13" style="108" customWidth="1"/>
    <col min="4" max="4" width="20.109375" style="108" customWidth="1"/>
    <col min="5" max="14" width="21.109375" style="108" customWidth="1"/>
    <col min="15" max="15" width="27.77734375" style="108" customWidth="1"/>
    <col min="16" max="20" width="21.109375" style="108" customWidth="1"/>
    <col min="21" max="28" width="12" style="109"/>
    <col min="29" max="16384" width="12" style="108"/>
  </cols>
  <sheetData>
    <row r="2" spans="2:28" ht="23.2" x14ac:dyDescent="0.4">
      <c r="B2" s="107" t="s">
        <v>2688</v>
      </c>
    </row>
    <row r="3" spans="2:28" x14ac:dyDescent="0.25">
      <c r="B3" s="110" t="s">
        <v>2884</v>
      </c>
    </row>
    <row r="5" spans="2:28" s="113" customFormat="1" x14ac:dyDescent="0.25">
      <c r="B5" s="111" t="s">
        <v>0</v>
      </c>
      <c r="C5" s="112" t="s">
        <v>1</v>
      </c>
      <c r="D5" s="112"/>
      <c r="U5" s="114"/>
      <c r="V5" s="114"/>
      <c r="W5" s="114"/>
      <c r="X5" s="114"/>
      <c r="Y5" s="114"/>
      <c r="Z5" s="114"/>
      <c r="AA5" s="114"/>
      <c r="AB5" s="114"/>
    </row>
    <row r="6" spans="2:28" s="113" customFormat="1" x14ac:dyDescent="0.25">
      <c r="B6" s="111"/>
      <c r="C6" s="112"/>
      <c r="D6" s="112"/>
      <c r="U6" s="114"/>
      <c r="V6" s="114"/>
      <c r="W6" s="114"/>
      <c r="X6" s="114"/>
      <c r="Y6" s="114"/>
      <c r="Z6" s="114"/>
      <c r="AA6" s="114"/>
      <c r="AB6" s="114"/>
    </row>
    <row r="7" spans="2:28" s="113" customFormat="1" x14ac:dyDescent="0.25">
      <c r="B7" s="111"/>
      <c r="C7" s="112" t="s">
        <v>2</v>
      </c>
      <c r="D7" s="112"/>
      <c r="U7" s="114"/>
      <c r="V7" s="114"/>
      <c r="W7" s="114"/>
      <c r="X7" s="114"/>
      <c r="Y7" s="114"/>
      <c r="Z7" s="114"/>
      <c r="AA7" s="114"/>
      <c r="AB7" s="114"/>
    </row>
    <row r="8" spans="2:28" x14ac:dyDescent="0.25">
      <c r="B8" s="115" t="s">
        <v>3</v>
      </c>
      <c r="C8" s="336" t="s">
        <v>482</v>
      </c>
      <c r="D8" s="336"/>
      <c r="E8" s="335"/>
      <c r="F8" s="335"/>
    </row>
    <row r="9" spans="2:28" x14ac:dyDescent="0.25">
      <c r="B9" s="115" t="s">
        <v>4</v>
      </c>
      <c r="C9" s="336" t="s">
        <v>929</v>
      </c>
      <c r="D9" s="336"/>
      <c r="E9" s="335"/>
      <c r="F9" s="335"/>
    </row>
    <row r="10" spans="2:28" x14ac:dyDescent="0.25">
      <c r="B10" s="115" t="s">
        <v>5</v>
      </c>
      <c r="C10" s="336" t="s">
        <v>484</v>
      </c>
      <c r="D10" s="336"/>
      <c r="E10" s="335"/>
      <c r="F10" s="335"/>
    </row>
    <row r="11" spans="2:28" x14ac:dyDescent="0.25">
      <c r="B11" s="115" t="s">
        <v>6</v>
      </c>
      <c r="C11" s="336" t="s">
        <v>930</v>
      </c>
      <c r="D11" s="336"/>
      <c r="E11" s="335"/>
      <c r="F11" s="335"/>
    </row>
    <row r="12" spans="2:28" x14ac:dyDescent="0.25">
      <c r="B12" s="115" t="s">
        <v>7</v>
      </c>
      <c r="C12" s="336" t="s">
        <v>486</v>
      </c>
      <c r="D12" s="337"/>
      <c r="E12" s="335"/>
      <c r="F12" s="335"/>
    </row>
    <row r="13" spans="2:28" x14ac:dyDescent="0.25">
      <c r="B13" s="115" t="s">
        <v>8</v>
      </c>
      <c r="C13" s="336" t="s">
        <v>487</v>
      </c>
      <c r="D13" s="337"/>
      <c r="E13" s="335"/>
      <c r="F13" s="335"/>
      <c r="G13" s="116"/>
    </row>
    <row r="14" spans="2:28" x14ac:dyDescent="0.25">
      <c r="B14" s="115"/>
      <c r="E14" s="117"/>
      <c r="F14" s="117"/>
    </row>
    <row r="15" spans="2:28" s="113" customFormat="1" x14ac:dyDescent="0.25">
      <c r="B15" s="115"/>
      <c r="C15" s="113" t="s">
        <v>9</v>
      </c>
      <c r="E15" s="112"/>
      <c r="F15" s="112"/>
      <c r="U15" s="114"/>
      <c r="V15" s="114"/>
      <c r="W15" s="114"/>
      <c r="X15" s="114"/>
      <c r="Y15" s="114"/>
      <c r="Z15" s="114"/>
      <c r="AA15" s="114"/>
      <c r="AB15" s="114"/>
    </row>
    <row r="16" spans="2:28" x14ac:dyDescent="0.25">
      <c r="B16" s="115" t="s">
        <v>10</v>
      </c>
      <c r="C16" s="336" t="s">
        <v>482</v>
      </c>
      <c r="D16" s="336"/>
      <c r="E16" s="335"/>
      <c r="F16" s="335"/>
    </row>
    <row r="17" spans="2:28" x14ac:dyDescent="0.25">
      <c r="B17" s="115" t="s">
        <v>11</v>
      </c>
      <c r="C17" s="336" t="s">
        <v>931</v>
      </c>
      <c r="D17" s="336"/>
      <c r="E17" s="335"/>
      <c r="F17" s="335"/>
    </row>
    <row r="18" spans="2:28" x14ac:dyDescent="0.25">
      <c r="B18" s="115" t="s">
        <v>12</v>
      </c>
      <c r="C18" s="336" t="s">
        <v>932</v>
      </c>
      <c r="D18" s="336"/>
      <c r="E18" s="335"/>
      <c r="F18" s="335"/>
    </row>
    <row r="19" spans="2:28" x14ac:dyDescent="0.25">
      <c r="B19" s="115"/>
      <c r="C19" s="117"/>
    </row>
    <row r="20" spans="2:28" x14ac:dyDescent="0.25">
      <c r="B20" s="113"/>
      <c r="C20" s="113"/>
    </row>
    <row r="21" spans="2:28" s="119" customFormat="1" x14ac:dyDescent="0.25">
      <c r="B21" s="111" t="s">
        <v>13</v>
      </c>
      <c r="C21" s="113" t="s">
        <v>14</v>
      </c>
      <c r="D21" s="113"/>
      <c r="E21" s="113"/>
      <c r="F21" s="113"/>
      <c r="G21" s="108"/>
      <c r="H21" s="108"/>
      <c r="I21" s="108"/>
      <c r="J21" s="108"/>
      <c r="K21" s="108"/>
      <c r="L21" s="108"/>
      <c r="M21" s="108"/>
      <c r="N21" s="108"/>
      <c r="O21" s="108"/>
      <c r="P21" s="108"/>
      <c r="Q21" s="108"/>
      <c r="R21" s="108"/>
      <c r="S21" s="108"/>
      <c r="T21" s="108"/>
      <c r="U21" s="118"/>
      <c r="V21" s="118"/>
      <c r="W21" s="118"/>
      <c r="X21" s="118"/>
      <c r="Y21" s="118"/>
      <c r="Z21" s="118"/>
      <c r="AA21" s="118"/>
      <c r="AB21" s="118"/>
    </row>
    <row r="22" spans="2:28" s="119" customFormat="1" x14ac:dyDescent="0.25">
      <c r="B22" s="111"/>
      <c r="C22" s="108" t="s">
        <v>1100</v>
      </c>
      <c r="D22" s="113"/>
      <c r="E22" s="113"/>
      <c r="F22" s="113"/>
      <c r="G22" s="108"/>
      <c r="H22" s="108"/>
      <c r="I22" s="108"/>
      <c r="J22" s="108"/>
      <c r="K22" s="108"/>
      <c r="L22" s="108"/>
      <c r="M22" s="108"/>
      <c r="N22" s="108"/>
      <c r="O22" s="108"/>
      <c r="P22" s="108"/>
      <c r="Q22" s="108"/>
      <c r="R22" s="108"/>
      <c r="S22" s="108"/>
      <c r="T22" s="108"/>
      <c r="U22" s="118"/>
      <c r="V22" s="118"/>
      <c r="W22" s="118"/>
      <c r="X22" s="118"/>
      <c r="Y22" s="118"/>
      <c r="Z22" s="118"/>
      <c r="AA22" s="118"/>
      <c r="AB22" s="118"/>
    </row>
    <row r="23" spans="2:28" x14ac:dyDescent="0.25">
      <c r="B23" s="113"/>
      <c r="C23" s="113"/>
    </row>
    <row r="24" spans="2:28" x14ac:dyDescent="0.25">
      <c r="B24" s="115"/>
      <c r="C24" s="112" t="s">
        <v>2</v>
      </c>
      <c r="D24" s="112"/>
      <c r="E24" s="117"/>
      <c r="F24" s="117"/>
      <c r="G24" s="116"/>
    </row>
    <row r="25" spans="2:28" x14ac:dyDescent="0.25">
      <c r="B25" s="115" t="s">
        <v>15</v>
      </c>
      <c r="C25" s="336" t="s">
        <v>482</v>
      </c>
      <c r="D25" s="336"/>
      <c r="E25" s="333"/>
      <c r="F25" s="334"/>
      <c r="L25" s="120"/>
      <c r="M25" s="120"/>
    </row>
    <row r="26" spans="2:28" x14ac:dyDescent="0.25">
      <c r="B26" s="115" t="s">
        <v>16</v>
      </c>
      <c r="C26" s="336" t="s">
        <v>483</v>
      </c>
      <c r="D26" s="336"/>
      <c r="E26" s="333"/>
      <c r="F26" s="334"/>
      <c r="L26" s="120"/>
      <c r="M26" s="120"/>
    </row>
    <row r="27" spans="2:28" x14ac:dyDescent="0.25">
      <c r="B27" s="115" t="s">
        <v>17</v>
      </c>
      <c r="C27" s="336" t="s">
        <v>484</v>
      </c>
      <c r="D27" s="336"/>
      <c r="E27" s="333"/>
      <c r="F27" s="334"/>
      <c r="L27" s="120"/>
      <c r="M27" s="120"/>
    </row>
    <row r="28" spans="2:28" x14ac:dyDescent="0.25">
      <c r="B28" s="115" t="s">
        <v>18</v>
      </c>
      <c r="C28" s="336" t="s">
        <v>485</v>
      </c>
      <c r="D28" s="337"/>
      <c r="E28" s="333"/>
      <c r="F28" s="334"/>
      <c r="L28" s="120"/>
      <c r="M28" s="120"/>
    </row>
    <row r="29" spans="2:28" x14ac:dyDescent="0.25">
      <c r="B29" s="115" t="s">
        <v>19</v>
      </c>
      <c r="C29" s="336" t="s">
        <v>486</v>
      </c>
      <c r="D29" s="337"/>
      <c r="E29" s="333"/>
      <c r="F29" s="334"/>
      <c r="L29" s="120"/>
      <c r="M29" s="120"/>
    </row>
    <row r="30" spans="2:28" x14ac:dyDescent="0.25">
      <c r="B30" s="115" t="s">
        <v>20</v>
      </c>
      <c r="C30" s="336" t="s">
        <v>487</v>
      </c>
      <c r="D30" s="337"/>
      <c r="E30" s="333"/>
      <c r="F30" s="334"/>
      <c r="L30" s="121"/>
      <c r="M30" s="121"/>
    </row>
    <row r="31" spans="2:28" x14ac:dyDescent="0.25">
      <c r="B31" s="115"/>
      <c r="C31" s="117"/>
      <c r="L31" s="121"/>
      <c r="M31" s="121"/>
    </row>
    <row r="32" spans="2:28" x14ac:dyDescent="0.25">
      <c r="B32" s="115"/>
      <c r="C32" s="112" t="s">
        <v>9</v>
      </c>
      <c r="L32" s="121"/>
      <c r="M32" s="121"/>
    </row>
    <row r="33" spans="2:28" x14ac:dyDescent="0.25">
      <c r="B33" s="115" t="s">
        <v>21</v>
      </c>
      <c r="C33" s="336" t="s">
        <v>482</v>
      </c>
      <c r="D33" s="336"/>
      <c r="E33" s="333"/>
      <c r="F33" s="334"/>
      <c r="L33" s="121"/>
      <c r="M33" s="121"/>
    </row>
    <row r="34" spans="2:28" x14ac:dyDescent="0.25">
      <c r="B34" s="115" t="s">
        <v>22</v>
      </c>
      <c r="C34" s="336" t="s">
        <v>931</v>
      </c>
      <c r="D34" s="336"/>
      <c r="E34" s="333"/>
      <c r="F34" s="334"/>
      <c r="L34" s="121"/>
      <c r="M34" s="122"/>
    </row>
    <row r="35" spans="2:28" x14ac:dyDescent="0.25">
      <c r="B35" s="115" t="s">
        <v>23</v>
      </c>
      <c r="C35" s="336" t="s">
        <v>932</v>
      </c>
      <c r="D35" s="336"/>
      <c r="E35" s="333"/>
      <c r="F35" s="334"/>
      <c r="L35" s="120"/>
      <c r="M35" s="120"/>
    </row>
    <row r="36" spans="2:28" x14ac:dyDescent="0.25">
      <c r="B36" s="115"/>
      <c r="C36" s="117"/>
      <c r="D36" s="117"/>
      <c r="E36" s="117"/>
      <c r="F36" s="117"/>
      <c r="L36" s="120"/>
      <c r="M36" s="120"/>
    </row>
    <row r="37" spans="2:28" ht="15.65" x14ac:dyDescent="0.3">
      <c r="B37" s="115"/>
      <c r="C37" s="117"/>
      <c r="D37" s="117"/>
      <c r="E37" s="340"/>
      <c r="F37" s="340"/>
      <c r="L37" s="123"/>
      <c r="M37" s="123"/>
      <c r="N37" s="124"/>
    </row>
    <row r="38" spans="2:28" s="113" customFormat="1" ht="15.65" x14ac:dyDescent="0.3">
      <c r="B38" s="111" t="s">
        <v>24</v>
      </c>
      <c r="C38" s="112" t="s">
        <v>933</v>
      </c>
      <c r="D38" s="112"/>
      <c r="E38" s="341"/>
      <c r="F38" s="341"/>
      <c r="K38" s="125"/>
      <c r="L38" s="123"/>
      <c r="M38" s="123"/>
      <c r="U38" s="114"/>
      <c r="V38" s="114"/>
      <c r="W38" s="114"/>
      <c r="X38" s="114"/>
      <c r="Y38" s="114"/>
      <c r="Z38" s="114"/>
      <c r="AA38" s="114"/>
      <c r="AB38" s="114"/>
    </row>
    <row r="39" spans="2:28" s="113" customFormat="1" x14ac:dyDescent="0.25">
      <c r="B39" s="111"/>
      <c r="C39" s="112"/>
      <c r="D39" s="112"/>
      <c r="E39" s="112"/>
      <c r="F39" s="112"/>
      <c r="L39" s="108"/>
      <c r="M39" s="108"/>
      <c r="U39" s="114"/>
      <c r="V39" s="114"/>
      <c r="W39" s="114"/>
      <c r="X39" s="114"/>
      <c r="Y39" s="114"/>
      <c r="Z39" s="114"/>
      <c r="AA39" s="114"/>
      <c r="AB39" s="114"/>
    </row>
    <row r="40" spans="2:28" x14ac:dyDescent="0.25">
      <c r="B40" s="115" t="s">
        <v>25</v>
      </c>
      <c r="C40" s="336" t="s">
        <v>33</v>
      </c>
      <c r="D40" s="336"/>
      <c r="E40" s="342">
        <v>45292</v>
      </c>
      <c r="F40" s="343"/>
      <c r="G40" s="116"/>
    </row>
    <row r="41" spans="2:28" x14ac:dyDescent="0.25">
      <c r="B41" s="115" t="s">
        <v>26</v>
      </c>
      <c r="C41" s="336" t="s">
        <v>34</v>
      </c>
      <c r="D41" s="336"/>
      <c r="E41" s="339">
        <v>45657</v>
      </c>
      <c r="F41" s="335"/>
    </row>
    <row r="42" spans="2:28" s="113" customFormat="1" ht="23.2" customHeight="1" x14ac:dyDescent="0.25">
      <c r="B42" s="111"/>
      <c r="C42" s="113" t="str">
        <f>IF(YEAR(E40)=2025,"CBAM data for the reporting period 2025 will not be used for any CBAM report",IF(YEAR(E40)&gt;=2026,"Applicable for CBAM Declarations for the year"&amp;YEAR(E40),"Applicable for CBAM Reports Q1, Q2, Q3 and Q4 of the year "&amp;YEAR(E40)+1))</f>
        <v>Applicable for CBAM Reports Q1, Q2, Q3 and Q4 of the year 2025</v>
      </c>
      <c r="F42" s="108"/>
      <c r="U42" s="114"/>
      <c r="V42" s="114"/>
      <c r="W42" s="114"/>
      <c r="X42" s="114"/>
      <c r="Y42" s="114"/>
      <c r="Z42" s="114"/>
      <c r="AA42" s="114"/>
      <c r="AB42" s="114"/>
    </row>
    <row r="45" spans="2:28" x14ac:dyDescent="0.25">
      <c r="B45" s="111" t="s">
        <v>27</v>
      </c>
      <c r="C45" s="112" t="s">
        <v>1912</v>
      </c>
    </row>
    <row r="47" spans="2:28" x14ac:dyDescent="0.25">
      <c r="B47" s="115" t="s">
        <v>28</v>
      </c>
      <c r="C47" s="336" t="s">
        <v>1096</v>
      </c>
      <c r="D47" s="336"/>
      <c r="E47" s="339" t="s">
        <v>923</v>
      </c>
      <c r="F47" s="335"/>
    </row>
    <row r="48" spans="2:28" x14ac:dyDescent="0.25">
      <c r="B48" s="115"/>
      <c r="C48" s="117"/>
      <c r="D48" s="117"/>
      <c r="E48" s="126"/>
      <c r="F48" s="117"/>
    </row>
    <row r="50" spans="1:28" s="113" customFormat="1" x14ac:dyDescent="0.25">
      <c r="B50" s="111" t="s">
        <v>1095</v>
      </c>
      <c r="C50" s="113" t="s">
        <v>488</v>
      </c>
      <c r="U50" s="114"/>
      <c r="V50" s="114"/>
      <c r="W50" s="114"/>
      <c r="X50" s="114"/>
      <c r="Y50" s="114"/>
      <c r="Z50" s="114"/>
      <c r="AA50" s="114"/>
      <c r="AB50" s="114"/>
    </row>
    <row r="51" spans="1:28" s="113" customFormat="1" x14ac:dyDescent="0.25">
      <c r="B51" s="111"/>
      <c r="C51" s="127"/>
      <c r="U51" s="114"/>
      <c r="V51" s="114"/>
      <c r="W51" s="114"/>
      <c r="X51" s="114"/>
      <c r="Y51" s="114"/>
      <c r="Z51" s="114"/>
      <c r="AA51" s="114"/>
      <c r="AB51" s="114"/>
    </row>
    <row r="52" spans="1:28" s="127" customFormat="1" ht="16.149999999999999" customHeight="1" thickBot="1" x14ac:dyDescent="0.3">
      <c r="B52" s="128"/>
      <c r="C52" s="116"/>
      <c r="D52" s="116"/>
      <c r="E52" s="116" t="s">
        <v>1101</v>
      </c>
      <c r="F52" s="116" t="s">
        <v>1102</v>
      </c>
      <c r="G52" s="116" t="s">
        <v>1103</v>
      </c>
      <c r="H52" s="116" t="s">
        <v>1104</v>
      </c>
      <c r="I52" s="116" t="s">
        <v>1105</v>
      </c>
      <c r="J52" s="116" t="s">
        <v>1106</v>
      </c>
      <c r="L52" s="116" t="s">
        <v>1107</v>
      </c>
      <c r="M52" s="116" t="s">
        <v>1108</v>
      </c>
      <c r="N52" s="116" t="s">
        <v>1109</v>
      </c>
      <c r="O52" s="116" t="s">
        <v>1110</v>
      </c>
      <c r="P52" s="116" t="s">
        <v>1111</v>
      </c>
      <c r="Q52" s="116" t="s">
        <v>1112</v>
      </c>
      <c r="S52" s="116" t="s">
        <v>1113</v>
      </c>
      <c r="T52" s="116" t="s">
        <v>1114</v>
      </c>
      <c r="U52" s="116"/>
      <c r="W52" s="109"/>
      <c r="X52" s="109"/>
      <c r="Y52" s="109"/>
      <c r="Z52" s="109"/>
      <c r="AA52" s="109"/>
      <c r="AB52" s="109"/>
    </row>
    <row r="53" spans="1:28" s="129" customFormat="1" ht="109.1" customHeight="1" x14ac:dyDescent="0.25">
      <c r="B53" s="130"/>
      <c r="C53" s="131" t="s">
        <v>29</v>
      </c>
      <c r="D53" s="132" t="s">
        <v>2694</v>
      </c>
      <c r="E53" s="132" t="s">
        <v>2680</v>
      </c>
      <c r="F53" s="132" t="s">
        <v>1090</v>
      </c>
      <c r="G53" s="132" t="s">
        <v>490</v>
      </c>
      <c r="H53" s="133" t="s">
        <v>489</v>
      </c>
      <c r="I53" s="133" t="s">
        <v>2845</v>
      </c>
      <c r="J53" s="133" t="s">
        <v>2846</v>
      </c>
      <c r="K53" s="131" t="s">
        <v>2891</v>
      </c>
      <c r="L53" s="133" t="s">
        <v>1880</v>
      </c>
      <c r="M53" s="131" t="s">
        <v>1128</v>
      </c>
      <c r="N53" s="132" t="s">
        <v>582</v>
      </c>
      <c r="O53" s="132" t="s">
        <v>1881</v>
      </c>
      <c r="P53" s="132" t="s">
        <v>1882</v>
      </c>
      <c r="Q53" s="132" t="s">
        <v>1883</v>
      </c>
      <c r="R53" s="132" t="s">
        <v>1884</v>
      </c>
      <c r="S53" s="133" t="s">
        <v>2835</v>
      </c>
      <c r="T53" s="131" t="s">
        <v>1088</v>
      </c>
      <c r="U53" s="134" t="s">
        <v>1089</v>
      </c>
      <c r="W53" s="135"/>
      <c r="X53" s="135"/>
      <c r="Y53" s="135"/>
      <c r="Z53" s="135"/>
      <c r="AA53" s="135"/>
      <c r="AB53" s="135"/>
    </row>
    <row r="54" spans="1:28" s="136" customFormat="1" ht="30.05" customHeight="1" thickBot="1" x14ac:dyDescent="0.35">
      <c r="C54" s="137" t="s">
        <v>481</v>
      </c>
      <c r="D54" s="25" t="s">
        <v>2865</v>
      </c>
      <c r="E54" s="25" t="s">
        <v>2866</v>
      </c>
      <c r="F54" s="25" t="s">
        <v>2867</v>
      </c>
      <c r="G54" s="25" t="s">
        <v>2868</v>
      </c>
      <c r="H54" s="26" t="s">
        <v>2869</v>
      </c>
      <c r="I54" s="26" t="s">
        <v>2870</v>
      </c>
      <c r="J54" s="26" t="s">
        <v>2871</v>
      </c>
      <c r="K54" s="27" t="s">
        <v>2872</v>
      </c>
      <c r="L54" s="26" t="s">
        <v>2873</v>
      </c>
      <c r="M54" s="27" t="s">
        <v>2885</v>
      </c>
      <c r="N54" s="25" t="s">
        <v>2874</v>
      </c>
      <c r="O54" s="25" t="s">
        <v>2875</v>
      </c>
      <c r="P54" s="25" t="s">
        <v>2876</v>
      </c>
      <c r="Q54" s="25" t="s">
        <v>2877</v>
      </c>
      <c r="R54" s="25" t="s">
        <v>2878</v>
      </c>
      <c r="S54" s="26" t="s">
        <v>2879</v>
      </c>
      <c r="T54" s="27" t="s">
        <v>2880</v>
      </c>
      <c r="U54" s="139"/>
      <c r="W54" s="140"/>
      <c r="X54" s="140"/>
      <c r="Y54" s="140"/>
      <c r="Z54" s="140"/>
      <c r="AA54" s="140"/>
      <c r="AB54" s="140"/>
    </row>
    <row r="55" spans="1:28" s="136" customFormat="1" ht="59.95" customHeight="1" x14ac:dyDescent="0.3">
      <c r="A55" s="338"/>
      <c r="C55" s="347" t="s">
        <v>31</v>
      </c>
      <c r="D55" s="348"/>
      <c r="E55" s="349">
        <v>73181542</v>
      </c>
      <c r="F55" s="350" t="s">
        <v>2839</v>
      </c>
      <c r="G55" s="349" t="s">
        <v>442</v>
      </c>
      <c r="H55" s="351" t="s">
        <v>1092</v>
      </c>
      <c r="I55" s="350" t="s">
        <v>2850</v>
      </c>
      <c r="J55" s="352">
        <v>60601</v>
      </c>
      <c r="K55" s="353" t="str">
        <f t="shared" ref="K55:K76" si="0">IF(F55="","","Commission rules")</f>
        <v>Commission rules</v>
      </c>
      <c r="L55" s="354">
        <f>IF(ISERROR(IF(F55="","",'2. CBAM CALCULATOR'!M7)),"Overwrite, or fill out sheet CBAM CALCULATOR",'2. CBAM CALCULATOR'!M7)</f>
        <v>2.0069377072941177</v>
      </c>
      <c r="M55" s="355" t="s">
        <v>492</v>
      </c>
      <c r="N55" s="350" t="s">
        <v>892</v>
      </c>
      <c r="O55" s="356" t="s">
        <v>909</v>
      </c>
      <c r="P55" s="357">
        <f>IF(ISERROR(IF(F55="","",'2. CBAM CALCULATOR'!O7)),"Overwrite, or fill out sheet CBAM CALCULATOR",'2. CBAM CALCULATOR'!O7)</f>
        <v>0.60705882352941165</v>
      </c>
      <c r="Q55" s="358">
        <f>IF(F55="","",IF(ISERROR(('2. CBAM CALCULATOR'!G7*'2. CBAM CALCULATOR'!F7/'2. CBAM CALCULATOR'!L7+SUMIF('2. CBAM CALCULATOR'!P$37:P$98,'2. CBAM CALCULATOR'!D7,'2. CBAM CALCULATOR'!AA$37:AA$98))/'2. CBAM CALCULATOR'!O7),"Overwrite, or fill out sheet CBAM CALCULATOR",('2. CBAM CALCULATOR'!G7*'2. CBAM CALCULATOR'!F7/'2. CBAM CALCULATOR'!L7+SUMIF('2. CBAM CALCULATOR'!P$37:P$98,'2. CBAM CALCULATOR'!D7,'2. CBAM CALCULATOR'!AA$37:AA$980))/'2. CBAM CALCULATOR'!O7))</f>
        <v>0.55430329457364336</v>
      </c>
      <c r="R55" s="359">
        <f t="shared" ref="R55:R56" si="1">IF(F55="","",IF(ISERROR(Q55*P55),"",Q55*P55))</f>
        <v>0.33649470588235286</v>
      </c>
      <c r="S55" s="360" t="s">
        <v>2834</v>
      </c>
      <c r="T55" s="361" t="s">
        <v>553</v>
      </c>
      <c r="U55" s="362" t="str">
        <f>VLOOKUP(T55,LISTS!D$3:E$47,2,FALSE)</f>
        <v>P34</v>
      </c>
      <c r="W55" s="140"/>
      <c r="X55" s="140"/>
      <c r="Y55" s="140"/>
      <c r="Z55" s="140"/>
      <c r="AA55" s="140"/>
      <c r="AB55" s="140"/>
    </row>
    <row r="56" spans="1:28" s="136" customFormat="1" ht="59.95" customHeight="1" thickBot="1" x14ac:dyDescent="0.35">
      <c r="A56" s="338"/>
      <c r="C56" s="363" t="s">
        <v>31</v>
      </c>
      <c r="D56" s="364"/>
      <c r="E56" s="365">
        <v>73181535</v>
      </c>
      <c r="F56" s="366" t="s">
        <v>2840</v>
      </c>
      <c r="G56" s="365" t="s">
        <v>442</v>
      </c>
      <c r="H56" s="367" t="s">
        <v>1092</v>
      </c>
      <c r="I56" s="368" t="s">
        <v>2850</v>
      </c>
      <c r="J56" s="369">
        <v>60601</v>
      </c>
      <c r="K56" s="370" t="str">
        <f t="shared" si="0"/>
        <v>Commission rules</v>
      </c>
      <c r="L56" s="371">
        <f>IF(ISERROR(IF(F56="","",'2. CBAM CALCULATOR'!M8)),"Overwrite, or fill out sheet CBAM CALCULATOR",'2. CBAM CALCULATOR'!M8)</f>
        <v>1.9884332312195123</v>
      </c>
      <c r="M56" s="372" t="s">
        <v>492</v>
      </c>
      <c r="N56" s="366" t="s">
        <v>892</v>
      </c>
      <c r="O56" s="373" t="s">
        <v>909</v>
      </c>
      <c r="P56" s="374">
        <f>IF(ISERROR(IF(F56="","",'2. CBAM CALCULATOR'!O8)),"Overwrite, or fill out sheet CBAM CALCULATOR",'2. CBAM CALCULATOR'!O8)</f>
        <v>2.7353658536585366</v>
      </c>
      <c r="Q56" s="375">
        <f>IF(F56="","",IF(ISERROR(('2. CBAM CALCULATOR'!G8*'2. CBAM CALCULATOR'!F8/'2. CBAM CALCULATOR'!L8+SUMIF('2. CBAM CALCULATOR'!P$37:P$98,'2. CBAM CALCULATOR'!D8,'2. CBAM CALCULATOR'!AA$37:AA$98))/'2. CBAM CALCULATOR'!O8),"Overwrite, or fill out sheet CBAM CALCULATOR",('2. CBAM CALCULATOR'!G8*'2. CBAM CALCULATOR'!F8/'2. CBAM CALCULATOR'!L8+SUMIF('2. CBAM CALCULATOR'!P$37:P$98,'2. CBAM CALCULATOR'!D8,'2. CBAM CALCULATOR'!AA$37:AA$980))/'2. CBAM CALCULATOR'!O8))</f>
        <v>0.80731056620597419</v>
      </c>
      <c r="R56" s="375">
        <f t="shared" si="1"/>
        <v>2.2082897560975612</v>
      </c>
      <c r="S56" s="376" t="s">
        <v>2834</v>
      </c>
      <c r="T56" s="377" t="s">
        <v>553</v>
      </c>
      <c r="U56" s="378" t="str">
        <f>VLOOKUP(T56,LISTS!D$3:E$47,2,FALSE)</f>
        <v>P34</v>
      </c>
      <c r="W56" s="140"/>
      <c r="X56" s="140"/>
      <c r="Y56" s="140"/>
      <c r="Z56" s="140"/>
      <c r="AA56" s="140"/>
      <c r="AB56" s="140"/>
    </row>
    <row r="57" spans="1:28" s="140" customFormat="1" ht="59.95" customHeight="1" x14ac:dyDescent="0.3">
      <c r="A57" s="338"/>
      <c r="C57" s="141">
        <v>1</v>
      </c>
      <c r="D57" s="142"/>
      <c r="E57" s="40"/>
      <c r="F57" s="41"/>
      <c r="G57" s="40"/>
      <c r="H57" s="42"/>
      <c r="I57" s="41"/>
      <c r="J57" s="300"/>
      <c r="K57" s="148" t="str">
        <f t="shared" si="0"/>
        <v/>
      </c>
      <c r="L57" s="58" t="str">
        <f>IF(ISERROR(IF(F57="","",'2. CBAM CALCULATOR'!M9)),"Overwrite, or fill out sheet CBAM CALCULATOR",'2. CBAM CALCULATOR'!M9)</f>
        <v/>
      </c>
      <c r="M57" s="43" t="str">
        <f t="shared" ref="M57:M76" si="2">IF(F57="","","Other data (EMBER data)")</f>
        <v/>
      </c>
      <c r="N57" s="47"/>
      <c r="O57" s="41" t="str">
        <f>IF(F57="","",IF(M57="IEA data","Not applicable",IF(M57="Other data (EMBER data)","Dataset by Ember: Yearly electricity data. 2023.","")))</f>
        <v/>
      </c>
      <c r="P57" s="56" t="str">
        <f>IF(ISERROR(IF(F57="","",'2. CBAM CALCULATOR'!O9)),"Overwrite, or fill out sheet CBAM CALCULATOR",'2. CBAM CALCULATOR'!O9)</f>
        <v/>
      </c>
      <c r="Q57" s="298" t="str">
        <f>IF(F57="","",IF(ISERROR(('2. CBAM CALCULATOR'!G9*'2. CBAM CALCULATOR'!F9/'2. CBAM CALCULATOR'!L9+SUMIF('2. CBAM CALCULATOR'!P$37:P$98,'2. CBAM CALCULATOR'!D9,'2. CBAM CALCULATOR'!AA$37:AA$98))/'2. CBAM CALCULATOR'!O9),"Overwrite, or fill out sheet CBAM CALCULATOR",('2. CBAM CALCULATOR'!G9*'2. CBAM CALCULATOR'!F9/'2. CBAM CALCULATOR'!L9+SUMIF('2. CBAM CALCULATOR'!P$37:P$98,'2. CBAM CALCULATOR'!D9,'2. CBAM CALCULATOR'!AA$37:AA$980))/'2. CBAM CALCULATOR'!O9))</f>
        <v/>
      </c>
      <c r="R57" s="143" t="str">
        <f>IF(F57="","",IF(ISERROR(Q57*P57),"",Q57*P57))</f>
        <v/>
      </c>
      <c r="S57" s="44" t="str">
        <f>IF(F57="","",IF(M57="IEA data","Not applicable",IF(O57="Dataset by Ember: Yearly electricity data. 2023.","Link: https://ember-climate.org/data-catalogue/yearly-electricity-data/, accessed: 21.02.2025","")))</f>
        <v/>
      </c>
      <c r="T57" s="45"/>
      <c r="U57" s="144" t="str">
        <f>IF(F57="","",VLOOKUP(T57,LISTS!D$3:E$47,2,FALSE))</f>
        <v/>
      </c>
    </row>
    <row r="58" spans="1:28" s="145" customFormat="1" ht="59.95" customHeight="1" x14ac:dyDescent="0.3">
      <c r="A58" s="338"/>
      <c r="C58" s="146">
        <v>2</v>
      </c>
      <c r="D58" s="147"/>
      <c r="E58" s="46"/>
      <c r="F58" s="47"/>
      <c r="G58" s="46"/>
      <c r="H58" s="48"/>
      <c r="I58" s="47"/>
      <c r="J58" s="301"/>
      <c r="K58" s="148" t="str">
        <f t="shared" si="0"/>
        <v/>
      </c>
      <c r="L58" s="58" t="str">
        <f>IF(ISERROR(IF(F58="","",'2. CBAM CALCULATOR'!M10)),"Overwrite, or fill out sheet CBAM CALCULATOR",'2. CBAM CALCULATOR'!M10)</f>
        <v/>
      </c>
      <c r="M58" s="43" t="str">
        <f t="shared" si="2"/>
        <v/>
      </c>
      <c r="N58" s="47"/>
      <c r="O58" s="49" t="str">
        <f t="shared" ref="O57:O76" si="3">IF(F58="","",IF(M58="IEA data","Not applicable",IF(M58="Other data (EMBER data)","Dataset by Ember: Yearly electricity data. 2023.","")))</f>
        <v/>
      </c>
      <c r="P58" s="56" t="str">
        <f>IF(ISERROR(IF(F58="","",'2. CBAM CALCULATOR'!O10)),"Overwrite, or fill out sheet CBAM CALCULATOR",'2. CBAM CALCULATOR'!O10)</f>
        <v/>
      </c>
      <c r="Q58" s="298" t="str">
        <f>IF(F58="","",IF(ISERROR(('2. CBAM CALCULATOR'!G10*'2. CBAM CALCULATOR'!F10/'2. CBAM CALCULATOR'!L10+SUMIF('2. CBAM CALCULATOR'!P$37:P$98,'2. CBAM CALCULATOR'!D10,'2. CBAM CALCULATOR'!AA$37:AA$98))/'2. CBAM CALCULATOR'!O10),"Overwrite, or fill out sheet CBAM CALCULATOR",('2. CBAM CALCULATOR'!G10*'2. CBAM CALCULATOR'!F10/'2. CBAM CALCULATOR'!L10+SUMIF('2. CBAM CALCULATOR'!P$37:P$98,'2. CBAM CALCULATOR'!D10,'2. CBAM CALCULATOR'!AA$37:AA$980))/'2. CBAM CALCULATOR'!O10))</f>
        <v/>
      </c>
      <c r="R58" s="149" t="str">
        <f t="shared" ref="R58:R76" si="4">IF(F58="","",IF(ISERROR(Q58*P58),"",Q58*P58))</f>
        <v/>
      </c>
      <c r="S58" s="50" t="str">
        <f t="shared" ref="S58:S76" si="5">IF(F58="","",IF(M58="IEA data","Not applicable",IF(O58="Dataset by Ember: Yearly electricity data. 2023.","Link: https://ember-climate.org/data-catalogue/yearly-electricity-data/, accessed: 21.02.2025","")))</f>
        <v/>
      </c>
      <c r="T58" s="43"/>
      <c r="U58" s="150" t="str">
        <f>IF(F58="","",VLOOKUP(T58,LISTS!D$3:E$47,2,FALSE))</f>
        <v/>
      </c>
      <c r="W58" s="140"/>
      <c r="X58" s="140"/>
      <c r="Y58" s="140"/>
      <c r="Z58" s="140"/>
      <c r="AA58" s="140"/>
      <c r="AB58" s="140"/>
    </row>
    <row r="59" spans="1:28" s="145" customFormat="1" ht="59.95" customHeight="1" x14ac:dyDescent="0.3">
      <c r="A59" s="338"/>
      <c r="C59" s="146">
        <v>3</v>
      </c>
      <c r="D59" s="147"/>
      <c r="E59" s="46"/>
      <c r="F59" s="47"/>
      <c r="G59" s="46"/>
      <c r="H59" s="48"/>
      <c r="I59" s="47"/>
      <c r="J59" s="301"/>
      <c r="K59" s="148" t="str">
        <f t="shared" si="0"/>
        <v/>
      </c>
      <c r="L59" s="58" t="str">
        <f>IF(ISERROR(IF(F59="","",'2. CBAM CALCULATOR'!M11)),"Overwrite, or fill out sheet CBAM CALCULATOR",'2. CBAM CALCULATOR'!M11)</f>
        <v/>
      </c>
      <c r="M59" s="43" t="str">
        <f t="shared" si="2"/>
        <v/>
      </c>
      <c r="N59" s="47"/>
      <c r="O59" s="49" t="str">
        <f t="shared" si="3"/>
        <v/>
      </c>
      <c r="P59" s="56" t="str">
        <f>IF(ISERROR(IF(F59="","",'2. CBAM CALCULATOR'!O11)),"Overwrite, or fill out sheet CBAM CALCULATOR",'2. CBAM CALCULATOR'!O11)</f>
        <v/>
      </c>
      <c r="Q59" s="298" t="str">
        <f>IF(F59="","",IF(ISERROR(('2. CBAM CALCULATOR'!G11*'2. CBAM CALCULATOR'!F11/'2. CBAM CALCULATOR'!L11+SUMIF('2. CBAM CALCULATOR'!P$37:P$98,'2. CBAM CALCULATOR'!D11,'2. CBAM CALCULATOR'!AA$37:AA$98))/'2. CBAM CALCULATOR'!O11),"Overwrite, or fill out sheet CBAM CALCULATOR",('2. CBAM CALCULATOR'!G11*'2. CBAM CALCULATOR'!F11/'2. CBAM CALCULATOR'!L11+SUMIF('2. CBAM CALCULATOR'!P$37:P$98,'2. CBAM CALCULATOR'!D11,'2. CBAM CALCULATOR'!AA$37:AA$980))/'2. CBAM CALCULATOR'!O11))</f>
        <v/>
      </c>
      <c r="R59" s="149" t="str">
        <f t="shared" si="4"/>
        <v/>
      </c>
      <c r="S59" s="50" t="str">
        <f t="shared" si="5"/>
        <v/>
      </c>
      <c r="T59" s="43"/>
      <c r="U59" s="150" t="str">
        <f>IF(F59="","",VLOOKUP(T59,LISTS!D$3:E$47,2,FALSE))</f>
        <v/>
      </c>
      <c r="W59" s="140"/>
      <c r="X59" s="140"/>
      <c r="Y59" s="140"/>
      <c r="Z59" s="140"/>
      <c r="AA59" s="140"/>
      <c r="AB59" s="140"/>
    </row>
    <row r="60" spans="1:28" s="145" customFormat="1" ht="59.95" customHeight="1" x14ac:dyDescent="0.3">
      <c r="A60" s="338"/>
      <c r="C60" s="146">
        <v>4</v>
      </c>
      <c r="D60" s="147"/>
      <c r="E60" s="46"/>
      <c r="F60" s="47"/>
      <c r="G60" s="46"/>
      <c r="H60" s="48"/>
      <c r="I60" s="47"/>
      <c r="J60" s="301"/>
      <c r="K60" s="148" t="str">
        <f t="shared" si="0"/>
        <v/>
      </c>
      <c r="L60" s="58" t="str">
        <f>IF(ISERROR(IF(F60="","",'2. CBAM CALCULATOR'!M12)),"Overwrite, or fill out sheet CBAM CALCULATOR",'2. CBAM CALCULATOR'!M12)</f>
        <v/>
      </c>
      <c r="M60" s="43" t="str">
        <f t="shared" si="2"/>
        <v/>
      </c>
      <c r="N60" s="47"/>
      <c r="O60" s="49" t="str">
        <f t="shared" si="3"/>
        <v/>
      </c>
      <c r="P60" s="56" t="str">
        <f>IF(ISERROR(IF(F60="","",'2. CBAM CALCULATOR'!O12)),"Overwrite, or fill out sheet CBAM CALCULATOR",'2. CBAM CALCULATOR'!O12)</f>
        <v/>
      </c>
      <c r="Q60" s="298" t="str">
        <f>IF(F60="","",IF(ISERROR(('2. CBAM CALCULATOR'!G12*'2. CBAM CALCULATOR'!F12/'2. CBAM CALCULATOR'!L12+SUMIF('2. CBAM CALCULATOR'!P$37:P$98,'2. CBAM CALCULATOR'!D12,'2. CBAM CALCULATOR'!AA$37:AA$98))/'2. CBAM CALCULATOR'!O12),"Overwrite, or fill out sheet CBAM CALCULATOR",('2. CBAM CALCULATOR'!G12*'2. CBAM CALCULATOR'!F12/'2. CBAM CALCULATOR'!L12+SUMIF('2. CBAM CALCULATOR'!P$37:P$98,'2. CBAM CALCULATOR'!D12,'2. CBAM CALCULATOR'!AA$37:AA$980))/'2. CBAM CALCULATOR'!O12))</f>
        <v/>
      </c>
      <c r="R60" s="149" t="str">
        <f t="shared" si="4"/>
        <v/>
      </c>
      <c r="S60" s="50" t="str">
        <f t="shared" si="5"/>
        <v/>
      </c>
      <c r="T60" s="43"/>
      <c r="U60" s="150" t="str">
        <f>IF(F60="","",VLOOKUP(T60,LISTS!D$3:E$47,2,FALSE))</f>
        <v/>
      </c>
      <c r="W60" s="140"/>
      <c r="X60" s="140"/>
      <c r="Y60" s="140"/>
      <c r="Z60" s="140"/>
      <c r="AA60" s="140"/>
      <c r="AB60" s="140"/>
    </row>
    <row r="61" spans="1:28" s="145" customFormat="1" ht="59.95" customHeight="1" x14ac:dyDescent="0.3">
      <c r="A61" s="338"/>
      <c r="C61" s="146">
        <v>5</v>
      </c>
      <c r="D61" s="147"/>
      <c r="E61" s="46"/>
      <c r="F61" s="47"/>
      <c r="G61" s="46"/>
      <c r="H61" s="48"/>
      <c r="I61" s="47"/>
      <c r="J61" s="301"/>
      <c r="K61" s="148" t="str">
        <f t="shared" si="0"/>
        <v/>
      </c>
      <c r="L61" s="58" t="str">
        <f>IF(ISERROR(IF(F61="","",'2. CBAM CALCULATOR'!M13)),"Overwrite, or fill out sheet CBAM CALCULATOR",'2. CBAM CALCULATOR'!M13)</f>
        <v/>
      </c>
      <c r="M61" s="43" t="str">
        <f t="shared" si="2"/>
        <v/>
      </c>
      <c r="N61" s="47"/>
      <c r="O61" s="49" t="str">
        <f t="shared" si="3"/>
        <v/>
      </c>
      <c r="P61" s="56" t="str">
        <f>IF(ISERROR(IF(F61="","",'2. CBAM CALCULATOR'!O13)),"Overwrite, or fill out sheet CBAM CALCULATOR",'2. CBAM CALCULATOR'!O13)</f>
        <v/>
      </c>
      <c r="Q61" s="298" t="str">
        <f>IF(F61="","",IF(ISERROR(('2. CBAM CALCULATOR'!G13*'2. CBAM CALCULATOR'!F13/'2. CBAM CALCULATOR'!L13+SUMIF('2. CBAM CALCULATOR'!P$37:P$98,'2. CBAM CALCULATOR'!D13,'2. CBAM CALCULATOR'!AA$37:AA$98))/'2. CBAM CALCULATOR'!O13),"Overwrite, or fill out sheet CBAM CALCULATOR",('2. CBAM CALCULATOR'!G13*'2. CBAM CALCULATOR'!F13/'2. CBAM CALCULATOR'!L13+SUMIF('2. CBAM CALCULATOR'!P$37:P$98,'2. CBAM CALCULATOR'!D13,'2. CBAM CALCULATOR'!AA$37:AA$980))/'2. CBAM CALCULATOR'!O13))</f>
        <v/>
      </c>
      <c r="R61" s="149" t="str">
        <f t="shared" si="4"/>
        <v/>
      </c>
      <c r="S61" s="50" t="str">
        <f t="shared" si="5"/>
        <v/>
      </c>
      <c r="T61" s="43"/>
      <c r="U61" s="150" t="str">
        <f>IF(F61="","",VLOOKUP(T61,LISTS!D$3:E$47,2,FALSE))</f>
        <v/>
      </c>
      <c r="W61" s="140"/>
      <c r="X61" s="140"/>
      <c r="Y61" s="140"/>
      <c r="Z61" s="140"/>
      <c r="AA61" s="140"/>
      <c r="AB61" s="140"/>
    </row>
    <row r="62" spans="1:28" s="145" customFormat="1" ht="59.95" customHeight="1" x14ac:dyDescent="0.3">
      <c r="A62" s="338"/>
      <c r="C62" s="146">
        <v>6</v>
      </c>
      <c r="D62" s="147"/>
      <c r="E62" s="46"/>
      <c r="F62" s="47"/>
      <c r="G62" s="46"/>
      <c r="H62" s="48"/>
      <c r="I62" s="47"/>
      <c r="J62" s="301"/>
      <c r="K62" s="148" t="str">
        <f t="shared" si="0"/>
        <v/>
      </c>
      <c r="L62" s="58" t="str">
        <f>IF(ISERROR(IF(F62="","",'2. CBAM CALCULATOR'!M14)),"Overwrite, or fill out sheet CBAM CALCULATOR",'2. CBAM CALCULATOR'!M14)</f>
        <v/>
      </c>
      <c r="M62" s="43" t="str">
        <f t="shared" si="2"/>
        <v/>
      </c>
      <c r="N62" s="47"/>
      <c r="O62" s="49" t="str">
        <f t="shared" si="3"/>
        <v/>
      </c>
      <c r="P62" s="56" t="str">
        <f>IF(ISERROR(IF(F62="","",'2. CBAM CALCULATOR'!O14)),"Overwrite, or fill out sheet CBAM CALCULATOR",'2. CBAM CALCULATOR'!O14)</f>
        <v/>
      </c>
      <c r="Q62" s="298" t="str">
        <f>IF(F62="","",IF(ISERROR(('2. CBAM CALCULATOR'!G14*'2. CBAM CALCULATOR'!F14/'2. CBAM CALCULATOR'!L14+SUMIF('2. CBAM CALCULATOR'!P$37:P$98,'2. CBAM CALCULATOR'!D14,'2. CBAM CALCULATOR'!AA$37:AA$98))/'2. CBAM CALCULATOR'!O14),"Overwrite, or fill out sheet CBAM CALCULATOR",('2. CBAM CALCULATOR'!G14*'2. CBAM CALCULATOR'!F14/'2. CBAM CALCULATOR'!L14+SUMIF('2. CBAM CALCULATOR'!P$37:P$98,'2. CBAM CALCULATOR'!D14,'2. CBAM CALCULATOR'!AA$37:AA$980))/'2. CBAM CALCULATOR'!O14))</f>
        <v/>
      </c>
      <c r="R62" s="149" t="str">
        <f t="shared" si="4"/>
        <v/>
      </c>
      <c r="S62" s="50" t="str">
        <f t="shared" si="5"/>
        <v/>
      </c>
      <c r="T62" s="43"/>
      <c r="U62" s="150" t="str">
        <f>IF(F62="","",VLOOKUP(T62,LISTS!D$3:E$47,2,FALSE))</f>
        <v/>
      </c>
      <c r="W62" s="140"/>
      <c r="X62" s="140"/>
      <c r="Y62" s="140"/>
      <c r="Z62" s="140"/>
      <c r="AA62" s="140"/>
      <c r="AB62" s="140"/>
    </row>
    <row r="63" spans="1:28" s="145" customFormat="1" ht="59.95" customHeight="1" x14ac:dyDescent="0.3">
      <c r="A63" s="338"/>
      <c r="C63" s="146">
        <v>7</v>
      </c>
      <c r="D63" s="147"/>
      <c r="E63" s="46"/>
      <c r="F63" s="47"/>
      <c r="G63" s="46"/>
      <c r="H63" s="48"/>
      <c r="I63" s="47"/>
      <c r="J63" s="301"/>
      <c r="K63" s="148" t="str">
        <f t="shared" si="0"/>
        <v/>
      </c>
      <c r="L63" s="58" t="str">
        <f>IF(ISERROR(IF(F63="","",'2. CBAM CALCULATOR'!M15)),"Overwrite, or fill out sheet CBAM CALCULATOR",'2. CBAM CALCULATOR'!M15)</f>
        <v/>
      </c>
      <c r="M63" s="43" t="str">
        <f t="shared" si="2"/>
        <v/>
      </c>
      <c r="N63" s="47"/>
      <c r="O63" s="49" t="str">
        <f t="shared" si="3"/>
        <v/>
      </c>
      <c r="P63" s="56" t="str">
        <f>IF(ISERROR(IF(F63="","",'2. CBAM CALCULATOR'!O15)),"Overwrite, or fill out sheet CBAM CALCULATOR",'2. CBAM CALCULATOR'!O15)</f>
        <v/>
      </c>
      <c r="Q63" s="298" t="str">
        <f>IF(F63="","",IF(ISERROR(('2. CBAM CALCULATOR'!G15*'2. CBAM CALCULATOR'!F15/'2. CBAM CALCULATOR'!L15+SUMIF('2. CBAM CALCULATOR'!P$37:P$98,'2. CBAM CALCULATOR'!D15,'2. CBAM CALCULATOR'!AA$37:AA$98))/'2. CBAM CALCULATOR'!O15),"Overwrite, or fill out sheet CBAM CALCULATOR",('2. CBAM CALCULATOR'!G15*'2. CBAM CALCULATOR'!F15/'2. CBAM CALCULATOR'!L15+SUMIF('2. CBAM CALCULATOR'!P$37:P$98,'2. CBAM CALCULATOR'!D15,'2. CBAM CALCULATOR'!AA$37:AA$980))/'2. CBAM CALCULATOR'!O15))</f>
        <v/>
      </c>
      <c r="R63" s="149" t="str">
        <f t="shared" si="4"/>
        <v/>
      </c>
      <c r="S63" s="50" t="str">
        <f t="shared" si="5"/>
        <v/>
      </c>
      <c r="T63" s="43"/>
      <c r="U63" s="150" t="str">
        <f>IF(F63="","",VLOOKUP(T63,LISTS!D$3:E$47,2,FALSE))</f>
        <v/>
      </c>
      <c r="W63" s="140"/>
      <c r="X63" s="140"/>
      <c r="Y63" s="140"/>
      <c r="Z63" s="140"/>
      <c r="AA63" s="140"/>
      <c r="AB63" s="140"/>
    </row>
    <row r="64" spans="1:28" s="145" customFormat="1" ht="59.95" customHeight="1" x14ac:dyDescent="0.3">
      <c r="A64" s="338"/>
      <c r="C64" s="146">
        <v>8</v>
      </c>
      <c r="D64" s="147"/>
      <c r="E64" s="46"/>
      <c r="F64" s="47"/>
      <c r="G64" s="46"/>
      <c r="H64" s="48"/>
      <c r="I64" s="47"/>
      <c r="J64" s="301"/>
      <c r="K64" s="148" t="str">
        <f t="shared" si="0"/>
        <v/>
      </c>
      <c r="L64" s="58" t="str">
        <f>IF(ISERROR(IF(F64="","",'2. CBAM CALCULATOR'!M16)),"Overwrite, or fill out sheet CBAM CALCULATOR",'2. CBAM CALCULATOR'!M16)</f>
        <v/>
      </c>
      <c r="M64" s="43" t="str">
        <f t="shared" si="2"/>
        <v/>
      </c>
      <c r="N64" s="47"/>
      <c r="O64" s="49" t="str">
        <f t="shared" si="3"/>
        <v/>
      </c>
      <c r="P64" s="56" t="str">
        <f>IF(ISERROR(IF(F64="","",'2. CBAM CALCULATOR'!O16)),"Overwrite, or fill out sheet CBAM CALCULATOR",'2. CBAM CALCULATOR'!O16)</f>
        <v/>
      </c>
      <c r="Q64" s="298" t="str">
        <f>IF(F64="","",IF(ISERROR(('2. CBAM CALCULATOR'!G16*'2. CBAM CALCULATOR'!F16/'2. CBAM CALCULATOR'!L16+SUMIF('2. CBAM CALCULATOR'!P$37:P$98,'2. CBAM CALCULATOR'!D16,'2. CBAM CALCULATOR'!AA$37:AA$98))/'2. CBAM CALCULATOR'!O16),"Overwrite, or fill out sheet CBAM CALCULATOR",('2. CBAM CALCULATOR'!G16*'2. CBAM CALCULATOR'!F16/'2. CBAM CALCULATOR'!L16+SUMIF('2. CBAM CALCULATOR'!P$37:P$98,'2. CBAM CALCULATOR'!D16,'2. CBAM CALCULATOR'!AA$37:AA$980))/'2. CBAM CALCULATOR'!O16))</f>
        <v/>
      </c>
      <c r="R64" s="149" t="str">
        <f t="shared" si="4"/>
        <v/>
      </c>
      <c r="S64" s="50" t="str">
        <f t="shared" si="5"/>
        <v/>
      </c>
      <c r="T64" s="43"/>
      <c r="U64" s="150" t="str">
        <f>IF(F64="","",VLOOKUP(T64,LISTS!D$3:E$47,2,FALSE))</f>
        <v/>
      </c>
      <c r="W64" s="140"/>
      <c r="X64" s="140"/>
      <c r="Y64" s="140"/>
      <c r="Z64" s="140"/>
      <c r="AA64" s="140"/>
      <c r="AB64" s="140"/>
    </row>
    <row r="65" spans="1:28" s="145" customFormat="1" ht="59.95" customHeight="1" x14ac:dyDescent="0.3">
      <c r="A65" s="338"/>
      <c r="C65" s="146">
        <v>9</v>
      </c>
      <c r="D65" s="147"/>
      <c r="E65" s="46"/>
      <c r="F65" s="47"/>
      <c r="G65" s="46"/>
      <c r="H65" s="48"/>
      <c r="I65" s="47"/>
      <c r="J65" s="301"/>
      <c r="K65" s="148" t="str">
        <f t="shared" si="0"/>
        <v/>
      </c>
      <c r="L65" s="58" t="str">
        <f>IF(ISERROR(IF(F65="","",'2. CBAM CALCULATOR'!M17)),"Overwrite, or fill out sheet CBAM CALCULATOR",'2. CBAM CALCULATOR'!M17)</f>
        <v/>
      </c>
      <c r="M65" s="43" t="str">
        <f t="shared" si="2"/>
        <v/>
      </c>
      <c r="N65" s="47"/>
      <c r="O65" s="49" t="str">
        <f t="shared" si="3"/>
        <v/>
      </c>
      <c r="P65" s="56" t="str">
        <f>IF(ISERROR(IF(F65="","",'2. CBAM CALCULATOR'!O17)),"Overwrite, or fill out sheet CBAM CALCULATOR",'2. CBAM CALCULATOR'!O17)</f>
        <v/>
      </c>
      <c r="Q65" s="298" t="str">
        <f>IF(F65="","",IF(ISERROR(('2. CBAM CALCULATOR'!G17*'2. CBAM CALCULATOR'!F17/'2. CBAM CALCULATOR'!L17+SUMIF('2. CBAM CALCULATOR'!P$37:P$98,'2. CBAM CALCULATOR'!D17,'2. CBAM CALCULATOR'!AA$37:AA$98))/'2. CBAM CALCULATOR'!O17),"Overwrite, or fill out sheet CBAM CALCULATOR",('2. CBAM CALCULATOR'!G17*'2. CBAM CALCULATOR'!F17/'2. CBAM CALCULATOR'!L17+SUMIF('2. CBAM CALCULATOR'!P$37:P$98,'2. CBAM CALCULATOR'!D17,'2. CBAM CALCULATOR'!AA$37:AA$980))/'2. CBAM CALCULATOR'!O17))</f>
        <v/>
      </c>
      <c r="R65" s="149" t="str">
        <f t="shared" si="4"/>
        <v/>
      </c>
      <c r="S65" s="50" t="str">
        <f t="shared" si="5"/>
        <v/>
      </c>
      <c r="T65" s="43"/>
      <c r="U65" s="150" t="str">
        <f>IF(F65="","",VLOOKUP(T65,LISTS!D$3:E$47,2,FALSE))</f>
        <v/>
      </c>
      <c r="W65" s="140"/>
      <c r="X65" s="140"/>
      <c r="Y65" s="140"/>
      <c r="Z65" s="140"/>
      <c r="AA65" s="140"/>
      <c r="AB65" s="140"/>
    </row>
    <row r="66" spans="1:28" s="145" customFormat="1" ht="59.95" customHeight="1" x14ac:dyDescent="0.3">
      <c r="A66" s="338"/>
      <c r="C66" s="146">
        <v>10</v>
      </c>
      <c r="D66" s="147"/>
      <c r="E66" s="46"/>
      <c r="F66" s="47"/>
      <c r="G66" s="46"/>
      <c r="H66" s="48"/>
      <c r="I66" s="47"/>
      <c r="J66" s="301"/>
      <c r="K66" s="148" t="str">
        <f t="shared" si="0"/>
        <v/>
      </c>
      <c r="L66" s="58" t="str">
        <f>IF(ISERROR(IF(F66="","",'2. CBAM CALCULATOR'!M18)),"Overwrite, or fill out sheet CBAM CALCULATOR",'2. CBAM CALCULATOR'!M18)</f>
        <v/>
      </c>
      <c r="M66" s="43" t="str">
        <f t="shared" si="2"/>
        <v/>
      </c>
      <c r="N66" s="47"/>
      <c r="O66" s="49" t="str">
        <f t="shared" si="3"/>
        <v/>
      </c>
      <c r="P66" s="56" t="str">
        <f>IF(ISERROR(IF(F66="","",'2. CBAM CALCULATOR'!O18)),"Overwrite, or fill out sheet CBAM CALCULATOR",'2. CBAM CALCULATOR'!O18)</f>
        <v/>
      </c>
      <c r="Q66" s="298" t="str">
        <f>IF(F66="","",IF(ISERROR(('2. CBAM CALCULATOR'!G18*'2. CBAM CALCULATOR'!F18/'2. CBAM CALCULATOR'!L18+SUMIF('2. CBAM CALCULATOR'!P$37:P$98,'2. CBAM CALCULATOR'!D18,'2. CBAM CALCULATOR'!AA$37:AA$98))/'2. CBAM CALCULATOR'!O18),"Overwrite, or fill out sheet CBAM CALCULATOR",('2. CBAM CALCULATOR'!G18*'2. CBAM CALCULATOR'!F18/'2. CBAM CALCULATOR'!L18+SUMIF('2. CBAM CALCULATOR'!P$37:P$98,'2. CBAM CALCULATOR'!D18,'2. CBAM CALCULATOR'!AA$37:AA$980))/'2. CBAM CALCULATOR'!O18))</f>
        <v/>
      </c>
      <c r="R66" s="149" t="str">
        <f t="shared" si="4"/>
        <v/>
      </c>
      <c r="S66" s="50" t="str">
        <f t="shared" si="5"/>
        <v/>
      </c>
      <c r="T66" s="43"/>
      <c r="U66" s="150" t="str">
        <f>IF(F66="","",VLOOKUP(T66,LISTS!D$3:E$47,2,FALSE))</f>
        <v/>
      </c>
      <c r="W66" s="140"/>
      <c r="X66" s="140"/>
      <c r="Y66" s="140"/>
      <c r="Z66" s="140"/>
      <c r="AA66" s="140"/>
      <c r="AB66" s="140"/>
    </row>
    <row r="67" spans="1:28" s="145" customFormat="1" ht="59.95" customHeight="1" x14ac:dyDescent="0.3">
      <c r="A67" s="338"/>
      <c r="C67" s="146">
        <v>11</v>
      </c>
      <c r="D67" s="147"/>
      <c r="E67" s="46"/>
      <c r="F67" s="47"/>
      <c r="G67" s="46"/>
      <c r="H67" s="48"/>
      <c r="I67" s="47"/>
      <c r="J67" s="301"/>
      <c r="K67" s="148" t="str">
        <f t="shared" si="0"/>
        <v/>
      </c>
      <c r="L67" s="58" t="str">
        <f>IF(ISERROR(IF(F67="","",'2. CBAM CALCULATOR'!M19)),"Overwrite, or fill out sheet CBAM CALCULATOR",'2. CBAM CALCULATOR'!M19)</f>
        <v/>
      </c>
      <c r="M67" s="43" t="str">
        <f t="shared" si="2"/>
        <v/>
      </c>
      <c r="N67" s="47"/>
      <c r="O67" s="49" t="str">
        <f t="shared" si="3"/>
        <v/>
      </c>
      <c r="P67" s="56" t="str">
        <f>IF(ISERROR(IF(F67="","",'2. CBAM CALCULATOR'!O19)),"Overwrite, or fill out sheet CBAM CALCULATOR",'2. CBAM CALCULATOR'!O19)</f>
        <v/>
      </c>
      <c r="Q67" s="298" t="str">
        <f>IF(F67="","",IF(ISERROR(('2. CBAM CALCULATOR'!G19*'2. CBAM CALCULATOR'!F19/'2. CBAM CALCULATOR'!L19+SUMIF('2. CBAM CALCULATOR'!P$37:P$98,'2. CBAM CALCULATOR'!D19,'2. CBAM CALCULATOR'!AA$37:AA$98))/'2. CBAM CALCULATOR'!O19),"Overwrite, or fill out sheet CBAM CALCULATOR",('2. CBAM CALCULATOR'!G19*'2. CBAM CALCULATOR'!F19/'2. CBAM CALCULATOR'!L19+SUMIF('2. CBAM CALCULATOR'!P$37:P$98,'2. CBAM CALCULATOR'!D19,'2. CBAM CALCULATOR'!AA$37:AA$980))/'2. CBAM CALCULATOR'!O19))</f>
        <v/>
      </c>
      <c r="R67" s="149" t="str">
        <f t="shared" si="4"/>
        <v/>
      </c>
      <c r="S67" s="50" t="str">
        <f t="shared" si="5"/>
        <v/>
      </c>
      <c r="T67" s="43"/>
      <c r="U67" s="150" t="str">
        <f>IF(F67="","",VLOOKUP(T67,LISTS!D$3:E$47,2,FALSE))</f>
        <v/>
      </c>
      <c r="W67" s="140"/>
      <c r="X67" s="140"/>
      <c r="Y67" s="140"/>
      <c r="Z67" s="140"/>
      <c r="AA67" s="140"/>
      <c r="AB67" s="140"/>
    </row>
    <row r="68" spans="1:28" s="145" customFormat="1" ht="59.95" customHeight="1" x14ac:dyDescent="0.3">
      <c r="A68" s="338"/>
      <c r="C68" s="146">
        <v>12</v>
      </c>
      <c r="D68" s="147"/>
      <c r="E68" s="46"/>
      <c r="F68" s="47"/>
      <c r="G68" s="46"/>
      <c r="H68" s="48"/>
      <c r="I68" s="47"/>
      <c r="J68" s="301"/>
      <c r="K68" s="148" t="str">
        <f t="shared" si="0"/>
        <v/>
      </c>
      <c r="L68" s="58" t="str">
        <f>IF(ISERROR(IF(F68="","",'2. CBAM CALCULATOR'!M20)),"Overwrite, or fill out sheet CBAM CALCULATOR",'2. CBAM CALCULATOR'!M20)</f>
        <v/>
      </c>
      <c r="M68" s="43" t="str">
        <f t="shared" si="2"/>
        <v/>
      </c>
      <c r="N68" s="47"/>
      <c r="O68" s="49" t="str">
        <f t="shared" si="3"/>
        <v/>
      </c>
      <c r="P68" s="56" t="str">
        <f>IF(ISERROR(IF(F68="","",'2. CBAM CALCULATOR'!O20)),"Overwrite, or fill out sheet CBAM CALCULATOR",'2. CBAM CALCULATOR'!O20)</f>
        <v/>
      </c>
      <c r="Q68" s="298" t="str">
        <f>IF(F68="","",IF(ISERROR(('2. CBAM CALCULATOR'!G20*'2. CBAM CALCULATOR'!F20/'2. CBAM CALCULATOR'!L20+SUMIF('2. CBAM CALCULATOR'!P$37:P$98,'2. CBAM CALCULATOR'!D20,'2. CBAM CALCULATOR'!AA$37:AA$98))/'2. CBAM CALCULATOR'!O20),"Overwrite, or fill out sheet CBAM CALCULATOR",('2. CBAM CALCULATOR'!G20*'2. CBAM CALCULATOR'!F20/'2. CBAM CALCULATOR'!L20+SUMIF('2. CBAM CALCULATOR'!P$37:P$98,'2. CBAM CALCULATOR'!D20,'2. CBAM CALCULATOR'!AA$37:AA$980))/'2. CBAM CALCULATOR'!O20))</f>
        <v/>
      </c>
      <c r="R68" s="149" t="str">
        <f t="shared" si="4"/>
        <v/>
      </c>
      <c r="S68" s="50" t="str">
        <f t="shared" si="5"/>
        <v/>
      </c>
      <c r="T68" s="43"/>
      <c r="U68" s="150" t="str">
        <f>IF(F68="","",VLOOKUP(T68,LISTS!D$3:E$47,2,FALSE))</f>
        <v/>
      </c>
      <c r="W68" s="140"/>
      <c r="X68" s="140"/>
      <c r="Y68" s="140"/>
      <c r="Z68" s="140"/>
      <c r="AA68" s="140"/>
      <c r="AB68" s="140"/>
    </row>
    <row r="69" spans="1:28" s="145" customFormat="1" ht="59.95" customHeight="1" x14ac:dyDescent="0.3">
      <c r="A69" s="338"/>
      <c r="C69" s="146">
        <v>13</v>
      </c>
      <c r="D69" s="147"/>
      <c r="E69" s="46"/>
      <c r="F69" s="47"/>
      <c r="G69" s="46"/>
      <c r="H69" s="48"/>
      <c r="I69" s="47"/>
      <c r="J69" s="301"/>
      <c r="K69" s="148" t="str">
        <f t="shared" si="0"/>
        <v/>
      </c>
      <c r="L69" s="58" t="str">
        <f>IF(ISERROR(IF(F69="","",'2. CBAM CALCULATOR'!M21)),"Overwrite, or fill out sheet CBAM CALCULATOR",'2. CBAM CALCULATOR'!M21)</f>
        <v/>
      </c>
      <c r="M69" s="43" t="str">
        <f t="shared" si="2"/>
        <v/>
      </c>
      <c r="N69" s="47"/>
      <c r="O69" s="49" t="str">
        <f t="shared" si="3"/>
        <v/>
      </c>
      <c r="P69" s="56" t="str">
        <f>IF(ISERROR(IF(F69="","",'2. CBAM CALCULATOR'!O21)),"Overwrite, or fill out sheet CBAM CALCULATOR",'2. CBAM CALCULATOR'!O21)</f>
        <v/>
      </c>
      <c r="Q69" s="298" t="str">
        <f>IF(F69="","",IF(ISERROR(('2. CBAM CALCULATOR'!G21*'2. CBAM CALCULATOR'!F21/'2. CBAM CALCULATOR'!L21+SUMIF('2. CBAM CALCULATOR'!P$37:P$98,'2. CBAM CALCULATOR'!D21,'2. CBAM CALCULATOR'!AA$37:AA$98))/'2. CBAM CALCULATOR'!O21),"Overwrite, or fill out sheet CBAM CALCULATOR",('2. CBAM CALCULATOR'!G21*'2. CBAM CALCULATOR'!F21/'2. CBAM CALCULATOR'!L21+SUMIF('2. CBAM CALCULATOR'!P$37:P$98,'2. CBAM CALCULATOR'!D21,'2. CBAM CALCULATOR'!AA$37:AA$980))/'2. CBAM CALCULATOR'!O21))</f>
        <v/>
      </c>
      <c r="R69" s="149" t="str">
        <f t="shared" si="4"/>
        <v/>
      </c>
      <c r="S69" s="50" t="str">
        <f t="shared" si="5"/>
        <v/>
      </c>
      <c r="T69" s="43"/>
      <c r="U69" s="150" t="str">
        <f>IF(F69="","",VLOOKUP(T69,LISTS!D$3:E$47,2,FALSE))</f>
        <v/>
      </c>
      <c r="W69" s="140"/>
      <c r="X69" s="140"/>
      <c r="Y69" s="140"/>
      <c r="Z69" s="140"/>
      <c r="AA69" s="140"/>
      <c r="AB69" s="140"/>
    </row>
    <row r="70" spans="1:28" s="145" customFormat="1" ht="59.95" customHeight="1" x14ac:dyDescent="0.3">
      <c r="A70" s="338"/>
      <c r="C70" s="146">
        <v>14</v>
      </c>
      <c r="D70" s="147"/>
      <c r="E70" s="46"/>
      <c r="F70" s="47"/>
      <c r="G70" s="46"/>
      <c r="H70" s="48"/>
      <c r="I70" s="47"/>
      <c r="J70" s="301"/>
      <c r="K70" s="148" t="str">
        <f t="shared" si="0"/>
        <v/>
      </c>
      <c r="L70" s="58" t="str">
        <f>IF(ISERROR(IF(F70="","",'2. CBAM CALCULATOR'!M22)),"Overwrite, or fill out sheet CBAM CALCULATOR",'2. CBAM CALCULATOR'!M22)</f>
        <v/>
      </c>
      <c r="M70" s="43" t="str">
        <f t="shared" si="2"/>
        <v/>
      </c>
      <c r="N70" s="47"/>
      <c r="O70" s="49" t="str">
        <f t="shared" si="3"/>
        <v/>
      </c>
      <c r="P70" s="56" t="str">
        <f>IF(ISERROR(IF(F70="","",'2. CBAM CALCULATOR'!O22)),"Overwrite, or fill out sheet CBAM CALCULATOR",'2. CBAM CALCULATOR'!O22)</f>
        <v/>
      </c>
      <c r="Q70" s="298" t="str">
        <f>IF(F70="","",IF(ISERROR(('2. CBAM CALCULATOR'!G22*'2. CBAM CALCULATOR'!F22/'2. CBAM CALCULATOR'!L22+SUMIF('2. CBAM CALCULATOR'!P$37:P$98,'2. CBAM CALCULATOR'!D22,'2. CBAM CALCULATOR'!AA$37:AA$98))/'2. CBAM CALCULATOR'!O22),"Overwrite, or fill out sheet CBAM CALCULATOR",('2. CBAM CALCULATOR'!G22*'2. CBAM CALCULATOR'!F22/'2. CBAM CALCULATOR'!L22+SUMIF('2. CBAM CALCULATOR'!P$37:P$98,'2. CBAM CALCULATOR'!D22,'2. CBAM CALCULATOR'!AA$37:AA$980))/'2. CBAM CALCULATOR'!O22))</f>
        <v/>
      </c>
      <c r="R70" s="149" t="str">
        <f t="shared" si="4"/>
        <v/>
      </c>
      <c r="S70" s="50" t="str">
        <f t="shared" si="5"/>
        <v/>
      </c>
      <c r="T70" s="43"/>
      <c r="U70" s="150" t="str">
        <f>IF(F70="","",VLOOKUP(T70,LISTS!D$3:E$47,2,FALSE))</f>
        <v/>
      </c>
      <c r="W70" s="140"/>
      <c r="X70" s="140"/>
      <c r="Y70" s="140"/>
      <c r="Z70" s="140"/>
      <c r="AA70" s="140"/>
      <c r="AB70" s="140"/>
    </row>
    <row r="71" spans="1:28" s="145" customFormat="1" ht="59.95" customHeight="1" x14ac:dyDescent="0.3">
      <c r="A71" s="338"/>
      <c r="C71" s="146">
        <v>15</v>
      </c>
      <c r="D71" s="147"/>
      <c r="E71" s="46"/>
      <c r="F71" s="47"/>
      <c r="G71" s="46"/>
      <c r="H71" s="48"/>
      <c r="I71" s="47"/>
      <c r="J71" s="301"/>
      <c r="K71" s="148" t="str">
        <f t="shared" si="0"/>
        <v/>
      </c>
      <c r="L71" s="58" t="str">
        <f>IF(ISERROR(IF(F71="","",'2. CBAM CALCULATOR'!M23)),"Overwrite, or fill out sheet CBAM CALCULATOR",'2. CBAM CALCULATOR'!M23)</f>
        <v/>
      </c>
      <c r="M71" s="43" t="str">
        <f t="shared" si="2"/>
        <v/>
      </c>
      <c r="N71" s="47"/>
      <c r="O71" s="49" t="str">
        <f t="shared" si="3"/>
        <v/>
      </c>
      <c r="P71" s="56" t="str">
        <f>IF(ISERROR(IF(F71="","",'2. CBAM CALCULATOR'!O23)),"Overwrite, or fill out sheet CBAM CALCULATOR",'2. CBAM CALCULATOR'!O23)</f>
        <v/>
      </c>
      <c r="Q71" s="298" t="str">
        <f>IF(F71="","",IF(ISERROR(('2. CBAM CALCULATOR'!G23*'2. CBAM CALCULATOR'!F23/'2. CBAM CALCULATOR'!L23+SUMIF('2. CBAM CALCULATOR'!P$37:P$98,'2. CBAM CALCULATOR'!D23,'2. CBAM CALCULATOR'!AA$37:AA$98))/'2. CBAM CALCULATOR'!O23),"Overwrite, or fill out sheet CBAM CALCULATOR",('2. CBAM CALCULATOR'!G23*'2. CBAM CALCULATOR'!F23/'2. CBAM CALCULATOR'!L23+SUMIF('2. CBAM CALCULATOR'!P$37:P$98,'2. CBAM CALCULATOR'!D23,'2. CBAM CALCULATOR'!AA$37:AA$980))/'2. CBAM CALCULATOR'!O23))</f>
        <v/>
      </c>
      <c r="R71" s="149" t="str">
        <f t="shared" si="4"/>
        <v/>
      </c>
      <c r="S71" s="50" t="str">
        <f t="shared" si="5"/>
        <v/>
      </c>
      <c r="T71" s="43"/>
      <c r="U71" s="150" t="str">
        <f>IF(F71="","",VLOOKUP(T71,LISTS!D$3:E$47,2,FALSE))</f>
        <v/>
      </c>
      <c r="W71" s="140"/>
      <c r="X71" s="140"/>
      <c r="Y71" s="140"/>
      <c r="Z71" s="140"/>
      <c r="AA71" s="140"/>
      <c r="AB71" s="140"/>
    </row>
    <row r="72" spans="1:28" s="145" customFormat="1" ht="59.95" customHeight="1" x14ac:dyDescent="0.3">
      <c r="C72" s="146">
        <v>16</v>
      </c>
      <c r="D72" s="147"/>
      <c r="E72" s="46"/>
      <c r="F72" s="47"/>
      <c r="G72" s="46"/>
      <c r="H72" s="48"/>
      <c r="I72" s="47"/>
      <c r="J72" s="301"/>
      <c r="K72" s="148" t="str">
        <f t="shared" si="0"/>
        <v/>
      </c>
      <c r="L72" s="58" t="str">
        <f>IF(ISERROR(IF(F72="","",'2. CBAM CALCULATOR'!M24)),"Overwrite, or fill out sheet CBAM CALCULATOR",'2. CBAM CALCULATOR'!M24)</f>
        <v/>
      </c>
      <c r="M72" s="43" t="str">
        <f t="shared" si="2"/>
        <v/>
      </c>
      <c r="N72" s="47"/>
      <c r="O72" s="49" t="str">
        <f t="shared" si="3"/>
        <v/>
      </c>
      <c r="P72" s="56" t="str">
        <f>IF(ISERROR(IF(F72="","",'2. CBAM CALCULATOR'!O24)),"Overwrite, or fill out sheet CBAM CALCULATOR",'2. CBAM CALCULATOR'!O24)</f>
        <v/>
      </c>
      <c r="Q72" s="298" t="str">
        <f>IF(F72="","",IF(ISERROR(('2. CBAM CALCULATOR'!G24*'2. CBAM CALCULATOR'!F24/'2. CBAM CALCULATOR'!L24+SUMIF('2. CBAM CALCULATOR'!P$37:P$98,'2. CBAM CALCULATOR'!D24,'2. CBAM CALCULATOR'!AA$37:AA$98))/'2. CBAM CALCULATOR'!O24),"Overwrite, or fill out sheet CBAM CALCULATOR",('2. CBAM CALCULATOR'!G24*'2. CBAM CALCULATOR'!F24/'2. CBAM CALCULATOR'!L24+SUMIF('2. CBAM CALCULATOR'!P$37:P$98,'2. CBAM CALCULATOR'!D24,'2. CBAM CALCULATOR'!AA$37:AA$980))/'2. CBAM CALCULATOR'!O24))</f>
        <v/>
      </c>
      <c r="R72" s="149" t="str">
        <f t="shared" si="4"/>
        <v/>
      </c>
      <c r="S72" s="50" t="str">
        <f t="shared" si="5"/>
        <v/>
      </c>
      <c r="T72" s="43"/>
      <c r="U72" s="150" t="str">
        <f>IF(F72="","",VLOOKUP(T72,LISTS!D$3:E$47,2,FALSE))</f>
        <v/>
      </c>
      <c r="W72" s="140"/>
      <c r="X72" s="140"/>
      <c r="Y72" s="140"/>
      <c r="Z72" s="140"/>
      <c r="AA72" s="140"/>
      <c r="AB72" s="140"/>
    </row>
    <row r="73" spans="1:28" s="145" customFormat="1" ht="59.95" customHeight="1" x14ac:dyDescent="0.3">
      <c r="C73" s="146">
        <v>17</v>
      </c>
      <c r="D73" s="147"/>
      <c r="E73" s="46"/>
      <c r="F73" s="47"/>
      <c r="G73" s="46"/>
      <c r="H73" s="48"/>
      <c r="I73" s="47"/>
      <c r="J73" s="301"/>
      <c r="K73" s="148" t="str">
        <f t="shared" si="0"/>
        <v/>
      </c>
      <c r="L73" s="58" t="str">
        <f>IF(ISERROR(IF(F73="","",'2. CBAM CALCULATOR'!M25)),"Overwrite, or fill out sheet CBAM CALCULATOR",'2. CBAM CALCULATOR'!M25)</f>
        <v/>
      </c>
      <c r="M73" s="43" t="str">
        <f t="shared" si="2"/>
        <v/>
      </c>
      <c r="N73" s="47"/>
      <c r="O73" s="49" t="str">
        <f t="shared" si="3"/>
        <v/>
      </c>
      <c r="P73" s="56" t="str">
        <f>IF(ISERROR(IF(F73="","",'2. CBAM CALCULATOR'!O25)),"Overwrite, or fill out sheet CBAM CALCULATOR",'2. CBAM CALCULATOR'!O25)</f>
        <v/>
      </c>
      <c r="Q73" s="298" t="str">
        <f>IF(F73="","",IF(ISERROR(('2. CBAM CALCULATOR'!G25*'2. CBAM CALCULATOR'!F25/'2. CBAM CALCULATOR'!L25+SUMIF('2. CBAM CALCULATOR'!P$37:P$98,'2. CBAM CALCULATOR'!D25,'2. CBAM CALCULATOR'!AA$37:AA$98))/'2. CBAM CALCULATOR'!O25),"Overwrite, or fill out sheet CBAM CALCULATOR",('2. CBAM CALCULATOR'!G25*'2. CBAM CALCULATOR'!F25/'2. CBAM CALCULATOR'!L25+SUMIF('2. CBAM CALCULATOR'!P$37:P$98,'2. CBAM CALCULATOR'!D25,'2. CBAM CALCULATOR'!AA$37:AA$980))/'2. CBAM CALCULATOR'!O25))</f>
        <v/>
      </c>
      <c r="R73" s="149" t="str">
        <f t="shared" si="4"/>
        <v/>
      </c>
      <c r="S73" s="50" t="str">
        <f t="shared" si="5"/>
        <v/>
      </c>
      <c r="T73" s="43"/>
      <c r="U73" s="150" t="str">
        <f>IF(F73="","",VLOOKUP(T73,LISTS!D$3:E$47,2,FALSE))</f>
        <v/>
      </c>
      <c r="W73" s="140"/>
      <c r="X73" s="140"/>
      <c r="Y73" s="140"/>
      <c r="Z73" s="140"/>
      <c r="AA73" s="140"/>
      <c r="AB73" s="140"/>
    </row>
    <row r="74" spans="1:28" s="145" customFormat="1" ht="59.95" customHeight="1" x14ac:dyDescent="0.3">
      <c r="C74" s="146">
        <v>18</v>
      </c>
      <c r="D74" s="147"/>
      <c r="E74" s="46"/>
      <c r="F74" s="47"/>
      <c r="G74" s="46"/>
      <c r="H74" s="48"/>
      <c r="I74" s="47"/>
      <c r="J74" s="301"/>
      <c r="K74" s="148" t="str">
        <f t="shared" si="0"/>
        <v/>
      </c>
      <c r="L74" s="58" t="str">
        <f>IF(ISERROR(IF(F74="","",'2. CBAM CALCULATOR'!M26)),"Overwrite, or fill out sheet CBAM CALCULATOR",'2. CBAM CALCULATOR'!M26)</f>
        <v/>
      </c>
      <c r="M74" s="43" t="str">
        <f t="shared" si="2"/>
        <v/>
      </c>
      <c r="N74" s="47"/>
      <c r="O74" s="49" t="str">
        <f t="shared" si="3"/>
        <v/>
      </c>
      <c r="P74" s="56" t="str">
        <f>IF(ISERROR(IF(F74="","",'2. CBAM CALCULATOR'!O26)),"Overwrite, or fill out sheet CBAM CALCULATOR",'2. CBAM CALCULATOR'!O26)</f>
        <v/>
      </c>
      <c r="Q74" s="298" t="str">
        <f>IF(F74="","",IF(ISERROR(('2. CBAM CALCULATOR'!G26*'2. CBAM CALCULATOR'!F26/'2. CBAM CALCULATOR'!L26+SUMIF('2. CBAM CALCULATOR'!P$37:P$98,'2. CBAM CALCULATOR'!D26,'2. CBAM CALCULATOR'!AA$37:AA$98))/'2. CBAM CALCULATOR'!O26),"Overwrite, or fill out sheet CBAM CALCULATOR",('2. CBAM CALCULATOR'!G26*'2. CBAM CALCULATOR'!F26/'2. CBAM CALCULATOR'!L26+SUMIF('2. CBAM CALCULATOR'!P$37:P$98,'2. CBAM CALCULATOR'!D26,'2. CBAM CALCULATOR'!AA$37:AA$980))/'2. CBAM CALCULATOR'!O26))</f>
        <v/>
      </c>
      <c r="R74" s="149" t="str">
        <f t="shared" si="4"/>
        <v/>
      </c>
      <c r="S74" s="50" t="str">
        <f t="shared" si="5"/>
        <v/>
      </c>
      <c r="T74" s="43"/>
      <c r="U74" s="150" t="str">
        <f>IF(F74="","",VLOOKUP(T74,LISTS!D$3:E$47,2,FALSE))</f>
        <v/>
      </c>
      <c r="W74" s="140"/>
      <c r="X74" s="140"/>
      <c r="Y74" s="140"/>
      <c r="Z74" s="140"/>
      <c r="AA74" s="140"/>
      <c r="AB74" s="140"/>
    </row>
    <row r="75" spans="1:28" s="145" customFormat="1" ht="59.95" customHeight="1" x14ac:dyDescent="0.3">
      <c r="C75" s="146">
        <v>19</v>
      </c>
      <c r="D75" s="147"/>
      <c r="E75" s="46"/>
      <c r="F75" s="47"/>
      <c r="G75" s="46"/>
      <c r="H75" s="48"/>
      <c r="I75" s="47"/>
      <c r="J75" s="301"/>
      <c r="K75" s="148" t="str">
        <f t="shared" si="0"/>
        <v/>
      </c>
      <c r="L75" s="58" t="str">
        <f>IF(ISERROR(IF(F75="","",'2. CBAM CALCULATOR'!M27)),"Overwrite, or fill out sheet CBAM CALCULATOR",'2. CBAM CALCULATOR'!M27)</f>
        <v/>
      </c>
      <c r="M75" s="43" t="str">
        <f t="shared" si="2"/>
        <v/>
      </c>
      <c r="N75" s="47"/>
      <c r="O75" s="49" t="str">
        <f t="shared" si="3"/>
        <v/>
      </c>
      <c r="P75" s="56" t="str">
        <f>IF(ISERROR(IF(F75="","",'2. CBAM CALCULATOR'!O27)),"Overwrite, or fill out sheet CBAM CALCULATOR",'2. CBAM CALCULATOR'!O27)</f>
        <v/>
      </c>
      <c r="Q75" s="298" t="str">
        <f>IF(F75="","",IF(ISERROR(('2. CBAM CALCULATOR'!G27*'2. CBAM CALCULATOR'!F27/'2. CBAM CALCULATOR'!L27+SUMIF('2. CBAM CALCULATOR'!P$37:P$98,'2. CBAM CALCULATOR'!D27,'2. CBAM CALCULATOR'!AA$37:AA$98))/'2. CBAM CALCULATOR'!O27),"Overwrite, or fill out sheet CBAM CALCULATOR",('2. CBAM CALCULATOR'!G27*'2. CBAM CALCULATOR'!F27/'2. CBAM CALCULATOR'!L27+SUMIF('2. CBAM CALCULATOR'!P$37:P$98,'2. CBAM CALCULATOR'!D27,'2. CBAM CALCULATOR'!AA$37:AA$980))/'2. CBAM CALCULATOR'!O27))</f>
        <v/>
      </c>
      <c r="R75" s="149" t="str">
        <f t="shared" si="4"/>
        <v/>
      </c>
      <c r="S75" s="50" t="str">
        <f t="shared" si="5"/>
        <v/>
      </c>
      <c r="T75" s="43"/>
      <c r="U75" s="150" t="str">
        <f>IF(F75="","",VLOOKUP(T75,LISTS!D$3:E$47,2,FALSE))</f>
        <v/>
      </c>
      <c r="W75" s="140"/>
      <c r="X75" s="140"/>
      <c r="Y75" s="140"/>
      <c r="Z75" s="140"/>
      <c r="AA75" s="140"/>
      <c r="AB75" s="140"/>
    </row>
    <row r="76" spans="1:28" s="145" customFormat="1" ht="59.95" customHeight="1" thickBot="1" x14ac:dyDescent="0.35">
      <c r="C76" s="151">
        <v>20</v>
      </c>
      <c r="D76" s="152"/>
      <c r="E76" s="51"/>
      <c r="F76" s="52"/>
      <c r="G76" s="51"/>
      <c r="H76" s="53"/>
      <c r="I76" s="52"/>
      <c r="J76" s="302"/>
      <c r="K76" s="153" t="str">
        <f t="shared" si="0"/>
        <v/>
      </c>
      <c r="L76" s="59" t="str">
        <f>IF(ISERROR(IF(F76="","",'2. CBAM CALCULATOR'!M28)),"Overwrite, or fill out sheet CBAM CALCULATOR",'2. CBAM CALCULATOR'!M28)</f>
        <v/>
      </c>
      <c r="M76" s="43" t="str">
        <f t="shared" si="2"/>
        <v/>
      </c>
      <c r="N76" s="52"/>
      <c r="O76" s="52" t="str">
        <f t="shared" si="3"/>
        <v/>
      </c>
      <c r="P76" s="57" t="str">
        <f>IF(ISERROR(IF(F76="","",'2. CBAM CALCULATOR'!O28)),"Overwrite, or fill out sheet CBAM CALCULATOR",'2. CBAM CALCULATOR'!O28)</f>
        <v/>
      </c>
      <c r="Q76" s="299" t="str">
        <f>IF(F76="","",IF(ISERROR(('2. CBAM CALCULATOR'!G28*'2. CBAM CALCULATOR'!F28/'2. CBAM CALCULATOR'!L28+SUMIF('2. CBAM CALCULATOR'!P$37:P$98,'2. CBAM CALCULATOR'!D28,'2. CBAM CALCULATOR'!AA$37:AA$98))/'2. CBAM CALCULATOR'!O28),"Overwrite, or fill out sheet CBAM CALCULATOR",('2. CBAM CALCULATOR'!G28*'2. CBAM CALCULATOR'!F28/'2. CBAM CALCULATOR'!L28+SUMIF('2. CBAM CALCULATOR'!P$37:P$98,'2. CBAM CALCULATOR'!D28,'2. CBAM CALCULATOR'!AA$37:AA$980))/'2. CBAM CALCULATOR'!O28))</f>
        <v/>
      </c>
      <c r="R76" s="154" t="str">
        <f t="shared" si="4"/>
        <v/>
      </c>
      <c r="S76" s="55" t="str">
        <f t="shared" si="5"/>
        <v/>
      </c>
      <c r="T76" s="54"/>
      <c r="U76" s="155" t="str">
        <f>IF(F76="","",VLOOKUP(T76,LISTS!D$3:E$47,2,FALSE))</f>
        <v/>
      </c>
      <c r="W76" s="140"/>
      <c r="X76" s="140"/>
      <c r="Y76" s="140"/>
      <c r="Z76" s="140"/>
      <c r="AA76" s="140"/>
      <c r="AB76" s="140"/>
    </row>
    <row r="77" spans="1:28" s="156" customFormat="1" x14ac:dyDescent="0.25"/>
    <row r="78" spans="1:28" s="156" customFormat="1" x14ac:dyDescent="0.25"/>
  </sheetData>
  <sheetProtection algorithmName="SHA-512" hashValue="T07CY4pRONvMqpG8hTCvzyrBuVtg8jdQ22Xxt8DveRjJcELhpSu5yaigGLh2C3toruQB/tZ2ArayjPWSZdBXXg==" saltValue="s44RLi3GIrLx8f4M+HpUVQ==" spinCount="100000" sheet="1" objects="1" scenarios="1"/>
  <mergeCells count="45">
    <mergeCell ref="A55:A71"/>
    <mergeCell ref="C34:D34"/>
    <mergeCell ref="E34:F34"/>
    <mergeCell ref="C35:D35"/>
    <mergeCell ref="E35:F35"/>
    <mergeCell ref="E47:F47"/>
    <mergeCell ref="C47:D47"/>
    <mergeCell ref="E37:F37"/>
    <mergeCell ref="E38:F38"/>
    <mergeCell ref="C40:D40"/>
    <mergeCell ref="E40:F40"/>
    <mergeCell ref="C41:D41"/>
    <mergeCell ref="E41:F41"/>
    <mergeCell ref="C29:D29"/>
    <mergeCell ref="C8:D8"/>
    <mergeCell ref="E8:F8"/>
    <mergeCell ref="C9:D9"/>
    <mergeCell ref="E9:F9"/>
    <mergeCell ref="C10:D10"/>
    <mergeCell ref="E10:F10"/>
    <mergeCell ref="C16:D16"/>
    <mergeCell ref="E16:F16"/>
    <mergeCell ref="C17:D17"/>
    <mergeCell ref="C11:D11"/>
    <mergeCell ref="E11:F11"/>
    <mergeCell ref="C12:D12"/>
    <mergeCell ref="E12:F12"/>
    <mergeCell ref="E13:F13"/>
    <mergeCell ref="C13:D13"/>
    <mergeCell ref="E29:F29"/>
    <mergeCell ref="E17:F17"/>
    <mergeCell ref="C30:D30"/>
    <mergeCell ref="E30:F30"/>
    <mergeCell ref="C33:D33"/>
    <mergeCell ref="E33:F33"/>
    <mergeCell ref="C18:D18"/>
    <mergeCell ref="E18:F18"/>
    <mergeCell ref="C25:D25"/>
    <mergeCell ref="E25:F25"/>
    <mergeCell ref="C26:D26"/>
    <mergeCell ref="E26:F26"/>
    <mergeCell ref="C27:D27"/>
    <mergeCell ref="E27:F27"/>
    <mergeCell ref="C28:D28"/>
    <mergeCell ref="E28:F28"/>
  </mergeCells>
  <phoneticPr fontId="19" type="noConversion"/>
  <conditionalFormatting sqref="A55:A71">
    <cfRule type="expression" dxfId="13" priority="15">
      <formula>#REF!="no"</formula>
    </cfRule>
  </conditionalFormatting>
  <conditionalFormatting sqref="D55:D76">
    <cfRule type="expression" dxfId="12" priority="1">
      <formula>COUNTA($E55:$U55)=COLUMNS($E55:$U55)</formula>
    </cfRule>
    <cfRule type="expression" dxfId="11" priority="31">
      <formula>AND(E55="",F55&lt;&gt;"")</formula>
    </cfRule>
  </conditionalFormatting>
  <conditionalFormatting sqref="D57:D76">
    <cfRule type="expression" dxfId="10" priority="29">
      <formula>OR(L57="Overwrite, or fill out sheet CBAM CALCULATOR",P57="Overwrite, or fill out sheet CBAM CALCULATOR",Q57="Overwrite, or fill out sheet CBAM CALCULATOR")</formula>
    </cfRule>
    <cfRule type="expression" dxfId="9" priority="30">
      <formula>AND(E57&lt;&gt;"",OR(F57="",G57="",H57="",I57="",J57="",L57="",M57="",N57="",O57="",P57="",Q57="",S57="",T57=""))</formula>
    </cfRule>
  </conditionalFormatting>
  <conditionalFormatting sqref="F55:F76">
    <cfRule type="duplicateValues" dxfId="8" priority="3"/>
  </conditionalFormatting>
  <conditionalFormatting sqref="L55:L76">
    <cfRule type="containsText" dxfId="7" priority="22" operator="containsText" text="Overwrite, or fill out sheet CBAM CALCULATOR">
      <formula>NOT(ISERROR(SEARCH("Overwrite, or fill out sheet CBAM CALCULATOR",L55)))</formula>
    </cfRule>
  </conditionalFormatting>
  <conditionalFormatting sqref="P55:R76">
    <cfRule type="containsText" dxfId="6" priority="21" operator="containsText" text="Overwrite, or fill out sheet CBAM CALCULATOR">
      <formula>NOT(ISERROR(SEARCH("Overwrite, or fill out sheet CBAM CALCULATOR",P55)))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BBEF475D-6654-408E-B8F6-34BBCB5E4734}">
          <x14:formula1>
            <xm:f>LISTS!$A$3:$A$225</xm:f>
          </x14:formula1>
          <xm:sqref>E13:F13 E30:F30 G55:G76</xm:sqref>
        </x14:dataValidation>
        <x14:dataValidation type="list" allowBlank="1" showInputMessage="1" showErrorMessage="1" xr:uid="{22057070-0279-424E-9055-7FB7C7B4CE10}">
          <x14:formula1>
            <xm:f>LISTS!$I$3:$I$5</xm:f>
          </x14:formula1>
          <xm:sqref>N55:N76</xm:sqref>
        </x14:dataValidation>
        <x14:dataValidation type="list" allowBlank="1" showInputMessage="1" showErrorMessage="1" xr:uid="{8E4D6994-F40D-4415-8442-D9D851D26768}">
          <x14:formula1>
            <xm:f>LISTS!$D$3:$D$47</xm:f>
          </x14:formula1>
          <xm:sqref>T55:T76</xm:sqref>
        </x14:dataValidation>
        <x14:dataValidation type="list" allowBlank="1" showInputMessage="1" showErrorMessage="1" xr:uid="{A0D14515-CF87-4ACC-927E-0A9D9A8466C1}">
          <x14:formula1>
            <xm:f>LISTS!$AB$3:$AB$570</xm:f>
          </x14:formula1>
          <xm:sqref>E55:E76</xm:sqref>
        </x14:dataValidation>
        <x14:dataValidation type="list" allowBlank="1" showInputMessage="1" showErrorMessage="1" xr:uid="{E66B0040-BFD7-4371-9F5B-561043EF62DA}">
          <x14:formula1>
            <xm:f>LISTS!$C$3:$C$5</xm:f>
          </x14:formula1>
          <xm:sqref>M55:M76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9BC6-4987-44E5-B0B1-09BA36A6AA3B}">
  <sheetPr codeName="Sheet5"/>
  <dimension ref="A2:AA110"/>
  <sheetViews>
    <sheetView showGridLines="0" zoomScale="55" zoomScaleNormal="55" workbookViewId="0">
      <selection activeCell="L28" sqref="L28"/>
    </sheetView>
  </sheetViews>
  <sheetFormatPr defaultColWidth="8.77734375" defaultRowHeight="15.65" x14ac:dyDescent="0.3"/>
  <cols>
    <col min="3" max="3" width="13.44140625" style="108" customWidth="1"/>
    <col min="4" max="4" width="20.77734375" customWidth="1"/>
    <col min="5" max="19" width="20.77734375" style="158" customWidth="1"/>
    <col min="20" max="24" width="20.77734375" customWidth="1"/>
    <col min="26" max="26" width="15.44140625" style="159" bestFit="1" customWidth="1"/>
    <col min="27" max="27" width="8.77734375" style="159"/>
  </cols>
  <sheetData>
    <row r="2" spans="1:27" ht="52.3" customHeight="1" x14ac:dyDescent="0.3">
      <c r="B2" s="111" t="s">
        <v>1115</v>
      </c>
      <c r="C2" s="113" t="s">
        <v>1127</v>
      </c>
      <c r="D2" s="111"/>
      <c r="E2" s="113"/>
      <c r="F2" s="111"/>
      <c r="G2" s="113"/>
      <c r="H2" s="111"/>
      <c r="I2" s="113"/>
      <c r="J2" s="111"/>
      <c r="K2" s="113"/>
      <c r="L2" s="111"/>
      <c r="M2" s="113"/>
      <c r="N2" s="111"/>
      <c r="O2" s="113"/>
    </row>
    <row r="3" spans="1:27" x14ac:dyDescent="0.3">
      <c r="B3" s="111"/>
      <c r="C3" s="113"/>
      <c r="D3" s="111"/>
      <c r="E3" s="113"/>
      <c r="F3" s="111"/>
      <c r="G3" s="113"/>
      <c r="H3" s="111"/>
      <c r="I3" s="113"/>
      <c r="J3" s="111"/>
      <c r="K3" s="113"/>
      <c r="L3" s="111"/>
      <c r="M3" s="113"/>
      <c r="N3" s="111"/>
      <c r="O3" s="113"/>
      <c r="T3" s="160"/>
      <c r="U3" s="160"/>
      <c r="V3" s="160"/>
    </row>
    <row r="4" spans="1:27" ht="16.3" thickBot="1" x14ac:dyDescent="0.35">
      <c r="C4" s="116"/>
      <c r="D4" s="116"/>
      <c r="E4" s="116"/>
      <c r="F4" s="116" t="s">
        <v>1118</v>
      </c>
      <c r="G4" s="116" t="s">
        <v>1119</v>
      </c>
      <c r="H4" s="116" t="s">
        <v>1120</v>
      </c>
      <c r="I4" s="116" t="s">
        <v>1121</v>
      </c>
      <c r="J4" s="116" t="s">
        <v>1122</v>
      </c>
      <c r="K4" s="116" t="s">
        <v>1123</v>
      </c>
      <c r="L4" s="116" t="s">
        <v>2857</v>
      </c>
      <c r="M4" s="116"/>
      <c r="N4" s="116"/>
      <c r="O4" s="116"/>
      <c r="P4" s="116"/>
      <c r="Q4" s="116"/>
      <c r="R4" s="116"/>
      <c r="S4" s="116"/>
      <c r="T4" s="161"/>
      <c r="U4" s="161"/>
      <c r="V4" s="161"/>
      <c r="W4" s="162"/>
      <c r="X4" s="116"/>
    </row>
    <row r="5" spans="1:27" s="158" customFormat="1" ht="72.650000000000006" x14ac:dyDescent="0.3">
      <c r="A5" s="344" t="s">
        <v>2689</v>
      </c>
      <c r="C5" s="163" t="s">
        <v>199</v>
      </c>
      <c r="D5" s="164" t="s">
        <v>1091</v>
      </c>
      <c r="E5" s="164" t="s">
        <v>934</v>
      </c>
      <c r="F5" s="164" t="s">
        <v>1891</v>
      </c>
      <c r="G5" s="164" t="s">
        <v>2858</v>
      </c>
      <c r="H5" s="164" t="s">
        <v>2693</v>
      </c>
      <c r="I5" s="164" t="s">
        <v>2690</v>
      </c>
      <c r="J5" s="164" t="s">
        <v>2692</v>
      </c>
      <c r="K5" s="164" t="s">
        <v>2691</v>
      </c>
      <c r="L5" s="164" t="s">
        <v>1892</v>
      </c>
      <c r="M5" s="164" t="s">
        <v>1893</v>
      </c>
      <c r="N5" s="164" t="s">
        <v>1894</v>
      </c>
      <c r="O5" s="164" t="s">
        <v>1895</v>
      </c>
      <c r="P5" s="164" t="s">
        <v>1896</v>
      </c>
      <c r="Q5" s="164" t="s">
        <v>1897</v>
      </c>
      <c r="R5" s="164" t="s">
        <v>1898</v>
      </c>
      <c r="S5" s="165" t="s">
        <v>1899</v>
      </c>
      <c r="T5" s="166"/>
      <c r="U5" s="166"/>
      <c r="V5" s="166"/>
      <c r="W5" s="167"/>
      <c r="X5" s="130"/>
      <c r="Z5" s="168"/>
      <c r="AA5" s="168"/>
    </row>
    <row r="6" spans="1:27" s="158" customFormat="1" ht="33.5" customHeight="1" thickBot="1" x14ac:dyDescent="0.35">
      <c r="A6" s="344"/>
      <c r="C6" s="169" t="s">
        <v>481</v>
      </c>
      <c r="D6" s="283"/>
      <c r="E6" s="284"/>
      <c r="F6" s="60" t="s">
        <v>2890</v>
      </c>
      <c r="G6" s="60" t="s">
        <v>2864</v>
      </c>
      <c r="H6" s="60" t="s">
        <v>2829</v>
      </c>
      <c r="I6" s="60" t="s">
        <v>2830</v>
      </c>
      <c r="J6" s="60" t="s">
        <v>2831</v>
      </c>
      <c r="K6" s="60" t="s">
        <v>2832</v>
      </c>
      <c r="L6" s="60" t="s">
        <v>1902</v>
      </c>
      <c r="M6" s="283"/>
      <c r="N6" s="283"/>
      <c r="O6" s="283"/>
      <c r="P6" s="283"/>
      <c r="Q6" s="283"/>
      <c r="R6" s="283"/>
      <c r="S6" s="285"/>
      <c r="T6" s="170"/>
      <c r="U6" s="170"/>
      <c r="V6" s="170"/>
      <c r="W6" s="171"/>
      <c r="X6" s="172"/>
      <c r="Z6" s="168"/>
      <c r="AA6" s="168"/>
    </row>
    <row r="7" spans="1:27" s="173" customFormat="1" ht="59.95" customHeight="1" x14ac:dyDescent="0.3">
      <c r="A7" s="344"/>
      <c r="C7" s="174" t="s">
        <v>31</v>
      </c>
      <c r="D7" s="175" t="str">
        <f>IF('1. REPORT'!F55="","",'1. REPORT'!F55)</f>
        <v>Example Carbon steel screws and nuts</v>
      </c>
      <c r="E7" s="176">
        <f>IF(D7="","",'1. REPORT'!E55)</f>
        <v>73181542</v>
      </c>
      <c r="F7" s="177">
        <v>3400</v>
      </c>
      <c r="G7" s="179">
        <v>0.48164999999999997</v>
      </c>
      <c r="H7" s="178">
        <v>0</v>
      </c>
      <c r="I7" s="178">
        <v>0</v>
      </c>
      <c r="J7" s="178">
        <v>0</v>
      </c>
      <c r="K7" s="178">
        <v>0</v>
      </c>
      <c r="L7" s="178">
        <v>17000</v>
      </c>
      <c r="M7" s="179">
        <f>IF(D7="","",(H7*I7-J7*K7+P7+Q7)/L7)</f>
        <v>2.0069377072941177</v>
      </c>
      <c r="N7" s="179">
        <f t="shared" ref="N7:N9" si="0">IF(D7="","",(R7+S7)/L7)</f>
        <v>0.33649470588235286</v>
      </c>
      <c r="O7" s="180">
        <f>IF(D7="","",F7/L7+SUMIF(P$37:P$98,D7,Z$37:Z$98))</f>
        <v>0.60705882352941165</v>
      </c>
      <c r="P7" s="181">
        <f>IF(D7="","",SUMIF(F$37:F$98,'2. CBAM CALCULATOR'!D7,J$37:J$98))</f>
        <v>3337.9410240000002</v>
      </c>
      <c r="Q7" s="181">
        <f>IF(D7="","",SUMIF(P$37:P$98,'2. CBAM CALCULATOR'!D7,T$37:T$98))</f>
        <v>30780</v>
      </c>
      <c r="R7" s="181">
        <f t="shared" ref="R7:R9" si="1">IF(D7="","",G7*F7)</f>
        <v>1637.61</v>
      </c>
      <c r="S7" s="182">
        <f>IF(D7="","",SUMIF(P$37:P$98,'2. CBAM CALCULATOR'!D7,X$37:X$98))</f>
        <v>4082.7999999999993</v>
      </c>
      <c r="T7" s="183"/>
      <c r="U7" s="184"/>
      <c r="V7" s="185"/>
      <c r="W7" s="186"/>
      <c r="X7" s="187"/>
      <c r="Z7" s="188"/>
      <c r="AA7" s="188"/>
    </row>
    <row r="8" spans="1:27" s="173" customFormat="1" ht="59.95" customHeight="1" thickBot="1" x14ac:dyDescent="0.35">
      <c r="A8" s="344"/>
      <c r="C8" s="189" t="s">
        <v>31</v>
      </c>
      <c r="D8" s="190" t="str">
        <f>IF('1. REPORT'!F56="","",'1. REPORT'!F56)</f>
        <v>Example High alloy steel screws and nuts</v>
      </c>
      <c r="E8" s="191">
        <f>IF(D8="","",'1. REPORT'!E56)</f>
        <v>73181535</v>
      </c>
      <c r="F8" s="192">
        <v>1640</v>
      </c>
      <c r="G8" s="194">
        <v>0.48164999999999997</v>
      </c>
      <c r="H8" s="193">
        <v>0</v>
      </c>
      <c r="I8" s="193">
        <v>0</v>
      </c>
      <c r="J8" s="193">
        <v>0</v>
      </c>
      <c r="K8" s="193">
        <v>0</v>
      </c>
      <c r="L8" s="193">
        <v>8200</v>
      </c>
      <c r="M8" s="194">
        <f t="shared" ref="M8:M9" si="2">IF(D8="","",(H8*I8-J8*K8+P8+Q8)/L8)</f>
        <v>1.9884332312195123</v>
      </c>
      <c r="N8" s="194">
        <f t="shared" si="0"/>
        <v>2.2082897560975607</v>
      </c>
      <c r="O8" s="195">
        <f t="shared" ref="O8" si="3">IF(D8="","",F8/L8+SUMIF(P$37:P$98,D8,Z$37:Z$98))</f>
        <v>2.7353658536585366</v>
      </c>
      <c r="P8" s="196">
        <f>IF(D8="","",SUMIF(F$37:F$98,'2. CBAM CALCULATOR'!D8,J$37:J$98))</f>
        <v>1905.1524959999999</v>
      </c>
      <c r="Q8" s="196">
        <f>IF(D8="","",SUMIF(P$37:P$98,'2. CBAM CALCULATOR'!D8,T$37:T$98))</f>
        <v>14400</v>
      </c>
      <c r="R8" s="196">
        <f t="shared" si="1"/>
        <v>789.90599999999995</v>
      </c>
      <c r="S8" s="197">
        <f>IF(D8="","",SUMIF(P$37:P$98,'2. CBAM CALCULATOR'!D8,X$37:X$98))</f>
        <v>17318.07</v>
      </c>
      <c r="T8" s="183"/>
      <c r="U8" s="184"/>
      <c r="V8" s="185"/>
      <c r="W8" s="186"/>
      <c r="X8" s="187"/>
      <c r="Z8" s="188"/>
      <c r="AA8" s="188"/>
    </row>
    <row r="9" spans="1:27" s="198" customFormat="1" ht="59.95" customHeight="1" x14ac:dyDescent="0.3">
      <c r="A9" s="344"/>
      <c r="C9" s="199">
        <v>1</v>
      </c>
      <c r="D9" s="200" t="str">
        <f>IF('1. REPORT'!F57="","",'1. REPORT'!F57)</f>
        <v/>
      </c>
      <c r="E9" s="201" t="str">
        <f>IF(D9="","",'1. REPORT'!E57)</f>
        <v/>
      </c>
      <c r="F9" s="61"/>
      <c r="G9" s="295" t="str">
        <f>IF('1. REPORT'!O57="Dataset by Ember: Yearly electricity data. 2023.",IF('1. REPORT'!G57="","",IF(ISERROR(VLOOKUP('1. REPORT'!G57,LISTS!AE:AF,2,FALSE)),LISTS!$AF$175,VLOOKUP('1. REPORT'!G57,LISTS!AE:AF,2,FALSE))),"")</f>
        <v/>
      </c>
      <c r="H9" s="62"/>
      <c r="I9" s="63"/>
      <c r="J9" s="62"/>
      <c r="K9" s="63"/>
      <c r="L9" s="62"/>
      <c r="M9" s="202" t="str">
        <f t="shared" si="2"/>
        <v/>
      </c>
      <c r="N9" s="202" t="str">
        <f t="shared" si="0"/>
        <v/>
      </c>
      <c r="O9" s="203" t="str">
        <f>IF(D9="","",F9/L9+SUMIF(P$37:P$98,D9,Z$37:Z$98))</f>
        <v/>
      </c>
      <c r="P9" s="204" t="str">
        <f>IF(D9="","",SUMIF(F$37:F$98,'2. CBAM CALCULATOR'!D9,J$37:J$98))</f>
        <v/>
      </c>
      <c r="Q9" s="204" t="str">
        <f>IF(D9="","",SUMIF(P$37:P$98,'2. CBAM CALCULATOR'!D9,T$37:T$98))</f>
        <v/>
      </c>
      <c r="R9" s="204" t="str">
        <f t="shared" si="1"/>
        <v/>
      </c>
      <c r="S9" s="205" t="str">
        <f>IF(D9="","",SUMIF(P$37:P$98,'2. CBAM CALCULATOR'!D9,X$37:X$98))</f>
        <v/>
      </c>
      <c r="T9" s="183"/>
      <c r="U9" s="185"/>
      <c r="V9" s="185"/>
      <c r="W9" s="186"/>
      <c r="X9" s="187"/>
      <c r="Z9" s="206"/>
      <c r="AA9" s="206"/>
    </row>
    <row r="10" spans="1:27" s="207" customFormat="1" ht="59.95" customHeight="1" x14ac:dyDescent="0.3">
      <c r="A10" s="344"/>
      <c r="C10" s="208">
        <v>2</v>
      </c>
      <c r="D10" s="209" t="str">
        <f>IF('1. REPORT'!F58="","",'1. REPORT'!F58)</f>
        <v/>
      </c>
      <c r="E10" s="210" t="str">
        <f>IF(D10="","",'1. REPORT'!E58)</f>
        <v/>
      </c>
      <c r="F10" s="28"/>
      <c r="G10" s="296" t="str">
        <f>IF('1. REPORT'!O58="Dataset by Ember: Yearly electricity data. 2023.",IF('1. REPORT'!G58="","",IF(ISERROR(VLOOKUP('1. REPORT'!G58,LISTS!AE:AF,2,FALSE)),LISTS!$AF$175,VLOOKUP('1. REPORT'!G58,LISTS!AE:AF,2,FALSE))),"")</f>
        <v/>
      </c>
      <c r="H10" s="29"/>
      <c r="I10" s="30"/>
      <c r="J10" s="29"/>
      <c r="K10" s="30"/>
      <c r="L10" s="29"/>
      <c r="M10" s="211" t="str">
        <f t="shared" ref="M10:M28" si="4">IF(D10="","",(H10*I10-J10*K10+P10+Q10)/L10)</f>
        <v/>
      </c>
      <c r="N10" s="211" t="str">
        <f t="shared" ref="N10:N28" si="5">IF(D10="","",(R10+S10)/L10)</f>
        <v/>
      </c>
      <c r="O10" s="212" t="str">
        <f t="shared" ref="O10:O28" si="6">IF(D10="","",F10/L10+SUMIF(P$37:P$98,D10,Z$37:Z$98))</f>
        <v/>
      </c>
      <c r="P10" s="213" t="str">
        <f>IF(D10="","",SUMIF(F$37:F$98,'2. CBAM CALCULATOR'!D10,J$37:J$98))</f>
        <v/>
      </c>
      <c r="Q10" s="213" t="str">
        <f>IF(D10="","",SUMIF(P$37:P$98,'2. CBAM CALCULATOR'!D10,T$37:T$98))</f>
        <v/>
      </c>
      <c r="R10" s="213" t="str">
        <f t="shared" ref="R10:R28" si="7">IF(D10="","",G10*F10)</f>
        <v/>
      </c>
      <c r="S10" s="214" t="str">
        <f>IF(D10="","",SUMIF(P$37:P$98,'2. CBAM CALCULATOR'!D10,X$37:X$98))</f>
        <v/>
      </c>
      <c r="T10" s="215"/>
      <c r="U10" s="216"/>
      <c r="V10" s="216"/>
      <c r="W10" s="186"/>
      <c r="X10" s="187"/>
      <c r="Z10" s="206"/>
      <c r="AA10" s="206"/>
    </row>
    <row r="11" spans="1:27" s="207" customFormat="1" ht="59.95" customHeight="1" x14ac:dyDescent="0.3">
      <c r="A11" s="344"/>
      <c r="C11" s="208">
        <v>3</v>
      </c>
      <c r="D11" s="209" t="str">
        <f>IF('1. REPORT'!F59="","",'1. REPORT'!F59)</f>
        <v/>
      </c>
      <c r="E11" s="210" t="str">
        <f>IF(D11="","",'1. REPORT'!E59)</f>
        <v/>
      </c>
      <c r="F11" s="28"/>
      <c r="G11" s="296" t="str">
        <f>IF('1. REPORT'!O59="Dataset by Ember: Yearly electricity data. 2023.",IF('1. REPORT'!G59="","",IF(ISERROR(VLOOKUP('1. REPORT'!G59,LISTS!AE:AF,2,FALSE)),LISTS!$AF$175,VLOOKUP('1. REPORT'!G59,LISTS!AE:AF,2,FALSE))),"")</f>
        <v/>
      </c>
      <c r="H11" s="29"/>
      <c r="I11" s="30"/>
      <c r="J11" s="29"/>
      <c r="K11" s="30"/>
      <c r="L11" s="29"/>
      <c r="M11" s="211" t="str">
        <f t="shared" si="4"/>
        <v/>
      </c>
      <c r="N11" s="211" t="str">
        <f t="shared" si="5"/>
        <v/>
      </c>
      <c r="O11" s="212" t="str">
        <f t="shared" si="6"/>
        <v/>
      </c>
      <c r="P11" s="213" t="str">
        <f>IF(D11="","",SUMIF(F$37:F$98,'2. CBAM CALCULATOR'!D11,J$37:J$98))</f>
        <v/>
      </c>
      <c r="Q11" s="213" t="str">
        <f>IF(D11="","",SUMIF(P$37:P$98,'2. CBAM CALCULATOR'!D11,T$37:T$98))</f>
        <v/>
      </c>
      <c r="R11" s="213" t="str">
        <f t="shared" si="7"/>
        <v/>
      </c>
      <c r="S11" s="214" t="str">
        <f>IF(D11="","",SUMIF(P$37:P$98,'2. CBAM CALCULATOR'!D11,X$37:X$98))</f>
        <v/>
      </c>
      <c r="T11" s="217"/>
      <c r="U11" s="185"/>
      <c r="V11" s="185"/>
      <c r="W11" s="218"/>
      <c r="X11" s="187"/>
      <c r="Z11" s="206"/>
      <c r="AA11" s="206"/>
    </row>
    <row r="12" spans="1:27" s="207" customFormat="1" ht="59.95" customHeight="1" x14ac:dyDescent="0.3">
      <c r="A12" s="344"/>
      <c r="C12" s="208">
        <v>4</v>
      </c>
      <c r="D12" s="209" t="str">
        <f>IF('1. REPORT'!F60="","",'1. REPORT'!F60)</f>
        <v/>
      </c>
      <c r="E12" s="210" t="str">
        <f>IF(D12="","",'1. REPORT'!E60)</f>
        <v/>
      </c>
      <c r="F12" s="28"/>
      <c r="G12" s="296" t="str">
        <f>IF('1. REPORT'!O60="Dataset by Ember: Yearly electricity data. 2023.",IF('1. REPORT'!G60="","",IF(ISERROR(VLOOKUP('1. REPORT'!G60,LISTS!AE:AF,2,FALSE)),LISTS!$AF$175,VLOOKUP('1. REPORT'!G60,LISTS!AE:AF,2,FALSE))),"")</f>
        <v/>
      </c>
      <c r="H12" s="29"/>
      <c r="I12" s="30"/>
      <c r="J12" s="29"/>
      <c r="K12" s="30"/>
      <c r="L12" s="29"/>
      <c r="M12" s="211" t="str">
        <f t="shared" si="4"/>
        <v/>
      </c>
      <c r="N12" s="211" t="str">
        <f t="shared" si="5"/>
        <v/>
      </c>
      <c r="O12" s="212" t="str">
        <f t="shared" si="6"/>
        <v/>
      </c>
      <c r="P12" s="213" t="str">
        <f>IF(D12="","",SUMIF(F$37:F$98,'2. CBAM CALCULATOR'!D12,J$37:J$98))</f>
        <v/>
      </c>
      <c r="Q12" s="213" t="str">
        <f>IF(D12="","",SUMIF(P$37:P$98,'2. CBAM CALCULATOR'!D12,T$37:T$98))</f>
        <v/>
      </c>
      <c r="R12" s="213" t="str">
        <f t="shared" si="7"/>
        <v/>
      </c>
      <c r="S12" s="214" t="str">
        <f>IF(D12="","",SUMIF(P$37:P$98,'2. CBAM CALCULATOR'!D12,X$37:X$98))</f>
        <v/>
      </c>
      <c r="T12" s="217"/>
      <c r="U12" s="185"/>
      <c r="V12" s="185"/>
      <c r="W12" s="218"/>
      <c r="X12" s="187"/>
      <c r="Z12" s="206"/>
      <c r="AA12" s="206"/>
    </row>
    <row r="13" spans="1:27" s="207" customFormat="1" ht="59.95" customHeight="1" x14ac:dyDescent="0.3">
      <c r="C13" s="208">
        <v>5</v>
      </c>
      <c r="D13" s="209" t="str">
        <f>IF('1. REPORT'!F61="","",'1. REPORT'!F61)</f>
        <v/>
      </c>
      <c r="E13" s="210" t="str">
        <f>IF(D13="","",'1. REPORT'!E61)</f>
        <v/>
      </c>
      <c r="F13" s="28"/>
      <c r="G13" s="296" t="str">
        <f>IF('1. REPORT'!O61="Dataset by Ember: Yearly electricity data. 2023.",IF('1. REPORT'!G61="","",IF(ISERROR(VLOOKUP('1. REPORT'!G61,LISTS!AE:AF,2,FALSE)),LISTS!$AF$175,VLOOKUP('1. REPORT'!G61,LISTS!AE:AF,2,FALSE))),"")</f>
        <v/>
      </c>
      <c r="H13" s="29"/>
      <c r="I13" s="30"/>
      <c r="J13" s="29"/>
      <c r="K13" s="30"/>
      <c r="L13" s="29"/>
      <c r="M13" s="211" t="str">
        <f t="shared" si="4"/>
        <v/>
      </c>
      <c r="N13" s="211" t="str">
        <f t="shared" si="5"/>
        <v/>
      </c>
      <c r="O13" s="212" t="str">
        <f t="shared" si="6"/>
        <v/>
      </c>
      <c r="P13" s="213" t="str">
        <f>IF(D13="","",SUMIF(F$37:F$98,'2. CBAM CALCULATOR'!D13,J$37:J$98))</f>
        <v/>
      </c>
      <c r="Q13" s="213" t="str">
        <f>IF(D13="","",SUMIF(P$37:P$98,'2. CBAM CALCULATOR'!D13,T$37:T$98))</f>
        <v/>
      </c>
      <c r="R13" s="213" t="str">
        <f t="shared" si="7"/>
        <v/>
      </c>
      <c r="S13" s="214" t="str">
        <f>IF(D13="","",SUMIF(P$37:P$98,'2. CBAM CALCULATOR'!D13,X$37:X$98))</f>
        <v/>
      </c>
      <c r="T13" s="217"/>
      <c r="U13" s="185"/>
      <c r="V13" s="185"/>
      <c r="W13" s="218"/>
      <c r="X13" s="187"/>
      <c r="Z13" s="206"/>
      <c r="AA13" s="206"/>
    </row>
    <row r="14" spans="1:27" s="207" customFormat="1" ht="59.95" customHeight="1" x14ac:dyDescent="0.3">
      <c r="C14" s="208">
        <v>6</v>
      </c>
      <c r="D14" s="209" t="str">
        <f>IF('1. REPORT'!F62="","",'1. REPORT'!F62)</f>
        <v/>
      </c>
      <c r="E14" s="210" t="str">
        <f>IF(D14="","",'1. REPORT'!E62)</f>
        <v/>
      </c>
      <c r="F14" s="28"/>
      <c r="G14" s="296" t="str">
        <f>IF('1. REPORT'!O62="Dataset by Ember: Yearly electricity data. 2023.",IF('1. REPORT'!G62="","",IF(ISERROR(VLOOKUP('1. REPORT'!G62,LISTS!AE:AF,2,FALSE)),LISTS!$AF$175,VLOOKUP('1. REPORT'!G62,LISTS!AE:AF,2,FALSE))),"")</f>
        <v/>
      </c>
      <c r="H14" s="29"/>
      <c r="I14" s="30"/>
      <c r="J14" s="29"/>
      <c r="K14" s="30"/>
      <c r="L14" s="29"/>
      <c r="M14" s="211" t="str">
        <f t="shared" si="4"/>
        <v/>
      </c>
      <c r="N14" s="211" t="str">
        <f t="shared" si="5"/>
        <v/>
      </c>
      <c r="O14" s="212" t="str">
        <f t="shared" si="6"/>
        <v/>
      </c>
      <c r="P14" s="213" t="str">
        <f>IF(D14="","",SUMIF(F$37:F$98,'2. CBAM CALCULATOR'!D14,J$37:J$98))</f>
        <v/>
      </c>
      <c r="Q14" s="213" t="str">
        <f>IF(D14="","",SUMIF(P$37:P$98,'2. CBAM CALCULATOR'!D14,T$37:T$98))</f>
        <v/>
      </c>
      <c r="R14" s="213" t="str">
        <f t="shared" si="7"/>
        <v/>
      </c>
      <c r="S14" s="214" t="str">
        <f>IF(D14="","",SUMIF(P$37:P$98,'2. CBAM CALCULATOR'!D14,X$37:X$98))</f>
        <v/>
      </c>
      <c r="T14" s="217"/>
      <c r="U14" s="185"/>
      <c r="V14" s="185"/>
      <c r="W14" s="218"/>
      <c r="X14" s="187"/>
      <c r="Z14" s="206"/>
      <c r="AA14" s="206"/>
    </row>
    <row r="15" spans="1:27" s="207" customFormat="1" ht="59.95" customHeight="1" x14ac:dyDescent="0.3">
      <c r="C15" s="208">
        <v>7</v>
      </c>
      <c r="D15" s="209" t="str">
        <f>IF('1. REPORT'!F63="","",'1. REPORT'!F63)</f>
        <v/>
      </c>
      <c r="E15" s="210" t="str">
        <f>IF(D15="","",'1. REPORT'!E63)</f>
        <v/>
      </c>
      <c r="F15" s="28"/>
      <c r="G15" s="296" t="str">
        <f>IF('1. REPORT'!O63="Dataset by Ember: Yearly electricity data. 2023.",IF('1. REPORT'!G63="","",IF(ISERROR(VLOOKUP('1. REPORT'!G63,LISTS!AE:AF,2,FALSE)),LISTS!$AF$175,VLOOKUP('1. REPORT'!G63,LISTS!AE:AF,2,FALSE))),"")</f>
        <v/>
      </c>
      <c r="H15" s="29"/>
      <c r="I15" s="30"/>
      <c r="J15" s="29"/>
      <c r="K15" s="30"/>
      <c r="L15" s="29"/>
      <c r="M15" s="211" t="str">
        <f t="shared" si="4"/>
        <v/>
      </c>
      <c r="N15" s="211" t="str">
        <f t="shared" si="5"/>
        <v/>
      </c>
      <c r="O15" s="212" t="str">
        <f t="shared" si="6"/>
        <v/>
      </c>
      <c r="P15" s="213" t="str">
        <f>IF(D15="","",SUMIF(F$37:F$98,'2. CBAM CALCULATOR'!D15,J$37:J$98))</f>
        <v/>
      </c>
      <c r="Q15" s="213" t="str">
        <f>IF(D15="","",SUMIF(P$37:P$98,'2. CBAM CALCULATOR'!D15,T$37:T$98))</f>
        <v/>
      </c>
      <c r="R15" s="213" t="str">
        <f t="shared" si="7"/>
        <v/>
      </c>
      <c r="S15" s="214" t="str">
        <f>IF(D15="","",SUMIF(P$37:P$98,'2. CBAM CALCULATOR'!D15,X$37:X$98))</f>
        <v/>
      </c>
      <c r="T15" s="217"/>
      <c r="U15" s="185"/>
      <c r="V15" s="185"/>
      <c r="W15" s="218"/>
      <c r="X15" s="187"/>
      <c r="Z15" s="206"/>
      <c r="AA15" s="206"/>
    </row>
    <row r="16" spans="1:27" s="207" customFormat="1" ht="59.95" customHeight="1" x14ac:dyDescent="0.3">
      <c r="C16" s="208">
        <v>8</v>
      </c>
      <c r="D16" s="209" t="str">
        <f>IF('1. REPORT'!F64="","",'1. REPORT'!F64)</f>
        <v/>
      </c>
      <c r="E16" s="210" t="str">
        <f>IF(D16="","",'1. REPORT'!E64)</f>
        <v/>
      </c>
      <c r="F16" s="28"/>
      <c r="G16" s="296" t="str">
        <f>IF('1. REPORT'!O64="Dataset by Ember: Yearly electricity data. 2023.",IF('1. REPORT'!G64="","",IF(ISERROR(VLOOKUP('1. REPORT'!G64,LISTS!AE:AF,2,FALSE)),LISTS!$AF$175,VLOOKUP('1. REPORT'!G64,LISTS!AE:AF,2,FALSE))),"")</f>
        <v/>
      </c>
      <c r="H16" s="29"/>
      <c r="I16" s="30"/>
      <c r="J16" s="29"/>
      <c r="K16" s="30"/>
      <c r="L16" s="29"/>
      <c r="M16" s="211" t="str">
        <f t="shared" si="4"/>
        <v/>
      </c>
      <c r="N16" s="211" t="str">
        <f t="shared" si="5"/>
        <v/>
      </c>
      <c r="O16" s="212" t="str">
        <f t="shared" si="6"/>
        <v/>
      </c>
      <c r="P16" s="213" t="str">
        <f>IF(D16="","",SUMIF(F$37:F$98,'2. CBAM CALCULATOR'!D16,J$37:J$98))</f>
        <v/>
      </c>
      <c r="Q16" s="213" t="str">
        <f>IF(D16="","",SUMIF(P$37:P$98,'2. CBAM CALCULATOR'!D16,T$37:T$98))</f>
        <v/>
      </c>
      <c r="R16" s="213" t="str">
        <f t="shared" si="7"/>
        <v/>
      </c>
      <c r="S16" s="214" t="str">
        <f>IF(D16="","",SUMIF(P$37:P$98,'2. CBAM CALCULATOR'!D16,X$37:X$98))</f>
        <v/>
      </c>
      <c r="T16" s="217"/>
      <c r="U16" s="185"/>
      <c r="V16" s="185"/>
      <c r="W16" s="218"/>
      <c r="X16" s="187"/>
      <c r="Z16" s="206"/>
      <c r="AA16" s="206"/>
    </row>
    <row r="17" spans="2:27" s="207" customFormat="1" ht="59.95" customHeight="1" x14ac:dyDescent="0.3">
      <c r="C17" s="208">
        <v>9</v>
      </c>
      <c r="D17" s="209" t="str">
        <f>IF('1. REPORT'!F65="","",'1. REPORT'!F65)</f>
        <v/>
      </c>
      <c r="E17" s="210" t="str">
        <f>IF(D17="","",'1. REPORT'!E65)</f>
        <v/>
      </c>
      <c r="F17" s="28"/>
      <c r="G17" s="296" t="str">
        <f>IF('1. REPORT'!O65="Dataset by Ember: Yearly electricity data. 2023.",IF('1. REPORT'!G65="","",IF(ISERROR(VLOOKUP('1. REPORT'!G65,LISTS!AE:AF,2,FALSE)),LISTS!$AF$175,VLOOKUP('1. REPORT'!G65,LISTS!AE:AF,2,FALSE))),"")</f>
        <v/>
      </c>
      <c r="H17" s="29"/>
      <c r="I17" s="30"/>
      <c r="J17" s="29"/>
      <c r="K17" s="30"/>
      <c r="L17" s="29"/>
      <c r="M17" s="211" t="str">
        <f t="shared" si="4"/>
        <v/>
      </c>
      <c r="N17" s="211" t="str">
        <f t="shared" si="5"/>
        <v/>
      </c>
      <c r="O17" s="212" t="str">
        <f t="shared" si="6"/>
        <v/>
      </c>
      <c r="P17" s="213" t="str">
        <f>IF(D17="","",SUMIF(F$37:F$98,'2. CBAM CALCULATOR'!D17,J$37:J$98))</f>
        <v/>
      </c>
      <c r="Q17" s="213" t="str">
        <f>IF(D17="","",SUMIF(P$37:P$98,'2. CBAM CALCULATOR'!D17,T$37:T$98))</f>
        <v/>
      </c>
      <c r="R17" s="213" t="str">
        <f t="shared" si="7"/>
        <v/>
      </c>
      <c r="S17" s="214" t="str">
        <f>IF(D17="","",SUMIF(P$37:P$98,'2. CBAM CALCULATOR'!D17,X$37:X$98))</f>
        <v/>
      </c>
      <c r="T17" s="217"/>
      <c r="U17" s="185"/>
      <c r="V17" s="185"/>
      <c r="W17" s="218"/>
      <c r="X17" s="187"/>
      <c r="Z17" s="206"/>
      <c r="AA17" s="206"/>
    </row>
    <row r="18" spans="2:27" s="207" customFormat="1" ht="59.95" customHeight="1" x14ac:dyDescent="0.3">
      <c r="C18" s="208">
        <v>10</v>
      </c>
      <c r="D18" s="209" t="str">
        <f>IF('1. REPORT'!F66="","",'1. REPORT'!F66)</f>
        <v/>
      </c>
      <c r="E18" s="210" t="str">
        <f>IF(D18="","",'1. REPORT'!E66)</f>
        <v/>
      </c>
      <c r="F18" s="28"/>
      <c r="G18" s="296" t="str">
        <f>IF('1. REPORT'!O66="Dataset by Ember: Yearly electricity data. 2023.",IF('1. REPORT'!G66="","",IF(ISERROR(VLOOKUP('1. REPORT'!G66,LISTS!AE:AF,2,FALSE)),LISTS!$AF$175,VLOOKUP('1. REPORT'!G66,LISTS!AE:AF,2,FALSE))),"")</f>
        <v/>
      </c>
      <c r="H18" s="29"/>
      <c r="I18" s="30"/>
      <c r="J18" s="29"/>
      <c r="K18" s="30"/>
      <c r="L18" s="29"/>
      <c r="M18" s="211" t="str">
        <f t="shared" si="4"/>
        <v/>
      </c>
      <c r="N18" s="211" t="str">
        <f t="shared" si="5"/>
        <v/>
      </c>
      <c r="O18" s="212" t="str">
        <f t="shared" si="6"/>
        <v/>
      </c>
      <c r="P18" s="213" t="str">
        <f>IF(D18="","",SUMIF(F$37:F$98,'2. CBAM CALCULATOR'!D18,J$37:J$98))</f>
        <v/>
      </c>
      <c r="Q18" s="213" t="str">
        <f>IF(D18="","",SUMIF(P$37:P$98,'2. CBAM CALCULATOR'!D18,T$37:T$98))</f>
        <v/>
      </c>
      <c r="R18" s="213" t="str">
        <f t="shared" si="7"/>
        <v/>
      </c>
      <c r="S18" s="214" t="str">
        <f>IF(D18="","",SUMIF(P$37:P$98,'2. CBAM CALCULATOR'!D18,X$37:X$98))</f>
        <v/>
      </c>
      <c r="T18" s="217"/>
      <c r="U18" s="185"/>
      <c r="V18" s="185"/>
      <c r="W18" s="218"/>
      <c r="X18" s="187"/>
      <c r="Z18" s="206"/>
      <c r="AA18" s="206"/>
    </row>
    <row r="19" spans="2:27" s="207" customFormat="1" ht="59.95" customHeight="1" x14ac:dyDescent="0.3">
      <c r="C19" s="208">
        <v>11</v>
      </c>
      <c r="D19" s="209" t="str">
        <f>IF('1. REPORT'!F67="","",'1. REPORT'!F67)</f>
        <v/>
      </c>
      <c r="E19" s="210" t="str">
        <f>IF(D19="","",'1. REPORT'!E67)</f>
        <v/>
      </c>
      <c r="F19" s="28"/>
      <c r="G19" s="296" t="str">
        <f>IF('1. REPORT'!O67="Dataset by Ember: Yearly electricity data. 2023.",IF('1. REPORT'!G67="","",IF(ISERROR(VLOOKUP('1. REPORT'!G67,LISTS!AE:AF,2,FALSE)),LISTS!$AF$175,VLOOKUP('1. REPORT'!G67,LISTS!AE:AF,2,FALSE))),"")</f>
        <v/>
      </c>
      <c r="H19" s="29"/>
      <c r="I19" s="30"/>
      <c r="J19" s="29"/>
      <c r="K19" s="30"/>
      <c r="L19" s="29"/>
      <c r="M19" s="211" t="str">
        <f t="shared" si="4"/>
        <v/>
      </c>
      <c r="N19" s="211" t="str">
        <f t="shared" si="5"/>
        <v/>
      </c>
      <c r="O19" s="212" t="str">
        <f t="shared" si="6"/>
        <v/>
      </c>
      <c r="P19" s="213" t="str">
        <f>IF(D19="","",SUMIF(F$37:F$98,'2. CBAM CALCULATOR'!D19,J$37:J$98))</f>
        <v/>
      </c>
      <c r="Q19" s="213" t="str">
        <f>IF(D19="","",SUMIF(P$37:P$98,'2. CBAM CALCULATOR'!D19,T$37:T$98))</f>
        <v/>
      </c>
      <c r="R19" s="213" t="str">
        <f t="shared" si="7"/>
        <v/>
      </c>
      <c r="S19" s="214" t="str">
        <f>IF(D19="","",SUMIF(P$37:P$98,'2. CBAM CALCULATOR'!D19,X$37:X$98))</f>
        <v/>
      </c>
      <c r="T19" s="217"/>
      <c r="U19" s="185"/>
      <c r="V19" s="185"/>
      <c r="W19" s="218"/>
      <c r="X19" s="187"/>
      <c r="Z19" s="206"/>
      <c r="AA19" s="206"/>
    </row>
    <row r="20" spans="2:27" s="207" customFormat="1" ht="59.95" customHeight="1" x14ac:dyDescent="0.3">
      <c r="C20" s="208">
        <v>12</v>
      </c>
      <c r="D20" s="209" t="str">
        <f>IF('1. REPORT'!F68="","",'1. REPORT'!F68)</f>
        <v/>
      </c>
      <c r="E20" s="210" t="str">
        <f>IF(D20="","",'1. REPORT'!E68)</f>
        <v/>
      </c>
      <c r="F20" s="28"/>
      <c r="G20" s="296" t="str">
        <f>IF('1. REPORT'!O68="Dataset by Ember: Yearly electricity data. 2023.",IF('1. REPORT'!G68="","",IF(ISERROR(VLOOKUP('1. REPORT'!G68,LISTS!AE:AF,2,FALSE)),LISTS!$AF$175,VLOOKUP('1. REPORT'!G68,LISTS!AE:AF,2,FALSE))),"")</f>
        <v/>
      </c>
      <c r="H20" s="29"/>
      <c r="I20" s="30"/>
      <c r="J20" s="29"/>
      <c r="K20" s="30"/>
      <c r="L20" s="29"/>
      <c r="M20" s="211" t="str">
        <f t="shared" si="4"/>
        <v/>
      </c>
      <c r="N20" s="211" t="str">
        <f t="shared" si="5"/>
        <v/>
      </c>
      <c r="O20" s="212" t="str">
        <f t="shared" si="6"/>
        <v/>
      </c>
      <c r="P20" s="213" t="str">
        <f>IF(D20="","",SUMIF(F$37:F$98,'2. CBAM CALCULATOR'!D20,J$37:J$98))</f>
        <v/>
      </c>
      <c r="Q20" s="213" t="str">
        <f>IF(D20="","",SUMIF(P$37:P$98,'2. CBAM CALCULATOR'!D20,T$37:T$98))</f>
        <v/>
      </c>
      <c r="R20" s="213" t="str">
        <f t="shared" si="7"/>
        <v/>
      </c>
      <c r="S20" s="214" t="str">
        <f>IF(D20="","",SUMIF(P$37:P$98,'2. CBAM CALCULATOR'!D20,X$37:X$98))</f>
        <v/>
      </c>
      <c r="T20" s="217"/>
      <c r="U20" s="185"/>
      <c r="V20" s="185"/>
      <c r="W20" s="218"/>
      <c r="X20" s="187"/>
      <c r="Z20" s="206"/>
      <c r="AA20" s="206"/>
    </row>
    <row r="21" spans="2:27" s="207" customFormat="1" ht="59.95" customHeight="1" x14ac:dyDescent="0.3">
      <c r="C21" s="208">
        <v>13</v>
      </c>
      <c r="D21" s="209" t="str">
        <f>IF('1. REPORT'!F69="","",'1. REPORT'!F69)</f>
        <v/>
      </c>
      <c r="E21" s="210" t="str">
        <f>IF(D21="","",'1. REPORT'!E69)</f>
        <v/>
      </c>
      <c r="F21" s="28"/>
      <c r="G21" s="296" t="str">
        <f>IF('1. REPORT'!O69="Dataset by Ember: Yearly electricity data. 2023.",IF('1. REPORT'!G69="","",IF(ISERROR(VLOOKUP('1. REPORT'!G69,LISTS!AE:AF,2,FALSE)),LISTS!$AF$175,VLOOKUP('1. REPORT'!G69,LISTS!AE:AF,2,FALSE))),"")</f>
        <v/>
      </c>
      <c r="H21" s="29"/>
      <c r="I21" s="30"/>
      <c r="J21" s="29"/>
      <c r="K21" s="30"/>
      <c r="L21" s="29"/>
      <c r="M21" s="211" t="str">
        <f t="shared" si="4"/>
        <v/>
      </c>
      <c r="N21" s="211" t="str">
        <f t="shared" si="5"/>
        <v/>
      </c>
      <c r="O21" s="212" t="str">
        <f t="shared" si="6"/>
        <v/>
      </c>
      <c r="P21" s="213" t="str">
        <f>IF(D21="","",SUMIF(F$37:F$98,'2. CBAM CALCULATOR'!D21,J$37:J$98))</f>
        <v/>
      </c>
      <c r="Q21" s="213" t="str">
        <f>IF(D21="","",SUMIF(P$37:P$98,'2. CBAM CALCULATOR'!D21,T$37:T$98))</f>
        <v/>
      </c>
      <c r="R21" s="213" t="str">
        <f t="shared" si="7"/>
        <v/>
      </c>
      <c r="S21" s="214" t="str">
        <f>IF(D21="","",SUMIF(P$37:P$98,'2. CBAM CALCULATOR'!D21,X$37:X$98))</f>
        <v/>
      </c>
      <c r="T21" s="217"/>
      <c r="U21" s="185"/>
      <c r="V21" s="185"/>
      <c r="W21" s="218"/>
      <c r="X21" s="187"/>
      <c r="Z21" s="206"/>
      <c r="AA21" s="206"/>
    </row>
    <row r="22" spans="2:27" s="207" customFormat="1" ht="59.95" customHeight="1" x14ac:dyDescent="0.3">
      <c r="C22" s="208">
        <v>14</v>
      </c>
      <c r="D22" s="209" t="str">
        <f>IF('1. REPORT'!F70="","",'1. REPORT'!F70)</f>
        <v/>
      </c>
      <c r="E22" s="210" t="str">
        <f>IF(D22="","",'1. REPORT'!E70)</f>
        <v/>
      </c>
      <c r="F22" s="28"/>
      <c r="G22" s="296" t="str">
        <f>IF('1. REPORT'!O70="Dataset by Ember: Yearly electricity data. 2023.",IF('1. REPORT'!G70="","",IF(ISERROR(VLOOKUP('1. REPORT'!G70,LISTS!AE:AF,2,FALSE)),LISTS!$AF$175,VLOOKUP('1. REPORT'!G70,LISTS!AE:AF,2,FALSE))),"")</f>
        <v/>
      </c>
      <c r="H22" s="29"/>
      <c r="I22" s="30"/>
      <c r="J22" s="29"/>
      <c r="K22" s="30"/>
      <c r="L22" s="29"/>
      <c r="M22" s="211" t="str">
        <f t="shared" si="4"/>
        <v/>
      </c>
      <c r="N22" s="211" t="str">
        <f t="shared" si="5"/>
        <v/>
      </c>
      <c r="O22" s="212" t="str">
        <f t="shared" si="6"/>
        <v/>
      </c>
      <c r="P22" s="213" t="str">
        <f>IF(D22="","",SUMIF(F$37:F$98,'2. CBAM CALCULATOR'!D22,J$37:J$98))</f>
        <v/>
      </c>
      <c r="Q22" s="213" t="str">
        <f>IF(D22="","",SUMIF(P$37:P$98,'2. CBAM CALCULATOR'!D22,T$37:T$98))</f>
        <v/>
      </c>
      <c r="R22" s="213" t="str">
        <f t="shared" si="7"/>
        <v/>
      </c>
      <c r="S22" s="214" t="str">
        <f>IF(D22="","",SUMIF(P$37:P$98,'2. CBAM CALCULATOR'!D22,X$37:X$98))</f>
        <v/>
      </c>
      <c r="T22" s="217"/>
      <c r="U22" s="185"/>
      <c r="V22" s="185"/>
      <c r="W22" s="218"/>
      <c r="X22" s="187"/>
      <c r="Z22" s="206"/>
      <c r="AA22" s="206"/>
    </row>
    <row r="23" spans="2:27" s="207" customFormat="1" ht="59.95" customHeight="1" x14ac:dyDescent="0.3">
      <c r="C23" s="208">
        <v>15</v>
      </c>
      <c r="D23" s="209" t="str">
        <f>IF('1. REPORT'!F71="","",'1. REPORT'!F71)</f>
        <v/>
      </c>
      <c r="E23" s="210" t="str">
        <f>IF(D23="","",'1. REPORT'!E71)</f>
        <v/>
      </c>
      <c r="F23" s="28"/>
      <c r="G23" s="296" t="str">
        <f>IF('1. REPORT'!O71="Dataset by Ember: Yearly electricity data. 2023.",IF('1. REPORT'!G71="","",IF(ISERROR(VLOOKUP('1. REPORT'!G71,LISTS!AE:AF,2,FALSE)),LISTS!$AF$175,VLOOKUP('1. REPORT'!G71,LISTS!AE:AF,2,FALSE))),"")</f>
        <v/>
      </c>
      <c r="H23" s="29"/>
      <c r="I23" s="30"/>
      <c r="J23" s="29"/>
      <c r="K23" s="30"/>
      <c r="L23" s="29"/>
      <c r="M23" s="211" t="str">
        <f t="shared" si="4"/>
        <v/>
      </c>
      <c r="N23" s="211" t="str">
        <f t="shared" si="5"/>
        <v/>
      </c>
      <c r="O23" s="212" t="str">
        <f t="shared" si="6"/>
        <v/>
      </c>
      <c r="P23" s="213" t="str">
        <f>IF(D23="","",SUMIF(F$37:F$98,'2. CBAM CALCULATOR'!D23,J$37:J$98))</f>
        <v/>
      </c>
      <c r="Q23" s="213" t="str">
        <f>IF(D23="","",SUMIF(P$37:P$98,'2. CBAM CALCULATOR'!D23,T$37:T$98))</f>
        <v/>
      </c>
      <c r="R23" s="213" t="str">
        <f t="shared" si="7"/>
        <v/>
      </c>
      <c r="S23" s="214" t="str">
        <f>IF(D23="","",SUMIF(P$37:P$98,'2. CBAM CALCULATOR'!D23,X$37:X$98))</f>
        <v/>
      </c>
      <c r="T23" s="217"/>
      <c r="U23" s="185"/>
      <c r="V23" s="185"/>
      <c r="W23" s="218"/>
      <c r="X23" s="187"/>
      <c r="Z23" s="206"/>
      <c r="AA23" s="206"/>
    </row>
    <row r="24" spans="2:27" s="207" customFormat="1" ht="59.95" customHeight="1" x14ac:dyDescent="0.3">
      <c r="C24" s="208">
        <v>16</v>
      </c>
      <c r="D24" s="209" t="str">
        <f>IF('1. REPORT'!F72="","",'1. REPORT'!F72)</f>
        <v/>
      </c>
      <c r="E24" s="210" t="str">
        <f>IF(D24="","",'1. REPORT'!E72)</f>
        <v/>
      </c>
      <c r="F24" s="28"/>
      <c r="G24" s="296" t="str">
        <f>IF('1. REPORT'!O72="Dataset by Ember: Yearly electricity data. 2023.",IF('1. REPORT'!G72="","",IF(ISERROR(VLOOKUP('1. REPORT'!G72,LISTS!AE:AF,2,FALSE)),LISTS!$AF$175,VLOOKUP('1. REPORT'!G72,LISTS!AE:AF,2,FALSE))),"")</f>
        <v/>
      </c>
      <c r="H24" s="29"/>
      <c r="I24" s="30"/>
      <c r="J24" s="29"/>
      <c r="K24" s="30"/>
      <c r="L24" s="29"/>
      <c r="M24" s="211" t="str">
        <f t="shared" si="4"/>
        <v/>
      </c>
      <c r="N24" s="211" t="str">
        <f t="shared" si="5"/>
        <v/>
      </c>
      <c r="O24" s="212" t="str">
        <f t="shared" si="6"/>
        <v/>
      </c>
      <c r="P24" s="213" t="str">
        <f>IF(D24="","",SUMIF(F$37:F$98,'2. CBAM CALCULATOR'!D24,J$37:J$98))</f>
        <v/>
      </c>
      <c r="Q24" s="213" t="str">
        <f>IF(D24="","",SUMIF(P$37:P$98,'2. CBAM CALCULATOR'!D24,T$37:T$98))</f>
        <v/>
      </c>
      <c r="R24" s="213" t="str">
        <f t="shared" si="7"/>
        <v/>
      </c>
      <c r="S24" s="214" t="str">
        <f>IF(D24="","",SUMIF(P$37:P$98,'2. CBAM CALCULATOR'!D24,X$37:X$98))</f>
        <v/>
      </c>
      <c r="T24" s="217"/>
      <c r="U24" s="185"/>
      <c r="V24" s="185"/>
      <c r="W24" s="218"/>
      <c r="X24" s="187"/>
      <c r="Z24" s="206"/>
      <c r="AA24" s="206"/>
    </row>
    <row r="25" spans="2:27" s="207" customFormat="1" ht="59.95" customHeight="1" x14ac:dyDescent="0.3">
      <c r="C25" s="208">
        <v>17</v>
      </c>
      <c r="D25" s="209" t="str">
        <f>IF('1. REPORT'!F73="","",'1. REPORT'!F73)</f>
        <v/>
      </c>
      <c r="E25" s="210" t="str">
        <f>IF(D25="","",'1. REPORT'!E73)</f>
        <v/>
      </c>
      <c r="F25" s="28"/>
      <c r="G25" s="296" t="str">
        <f>IF('1. REPORT'!O73="Dataset by Ember: Yearly electricity data. 2023.",IF('1. REPORT'!G73="","",IF(ISERROR(VLOOKUP('1. REPORT'!G73,LISTS!AE:AF,2,FALSE)),LISTS!$AF$175,VLOOKUP('1. REPORT'!G73,LISTS!AE:AF,2,FALSE))),"")</f>
        <v/>
      </c>
      <c r="H25" s="29"/>
      <c r="I25" s="30"/>
      <c r="J25" s="29"/>
      <c r="K25" s="30"/>
      <c r="L25" s="29"/>
      <c r="M25" s="211" t="str">
        <f t="shared" si="4"/>
        <v/>
      </c>
      <c r="N25" s="211" t="str">
        <f t="shared" si="5"/>
        <v/>
      </c>
      <c r="O25" s="212" t="str">
        <f t="shared" si="6"/>
        <v/>
      </c>
      <c r="P25" s="213" t="str">
        <f>IF(D25="","",SUMIF(F$37:F$98,'2. CBAM CALCULATOR'!D25,J$37:J$98))</f>
        <v/>
      </c>
      <c r="Q25" s="213" t="str">
        <f>IF(D25="","",SUMIF(P$37:P$98,'2. CBAM CALCULATOR'!D25,T$37:T$98))</f>
        <v/>
      </c>
      <c r="R25" s="213" t="str">
        <f t="shared" si="7"/>
        <v/>
      </c>
      <c r="S25" s="214" t="str">
        <f>IF(D25="","",SUMIF(P$37:P$98,'2. CBAM CALCULATOR'!D25,X$37:X$98))</f>
        <v/>
      </c>
      <c r="T25" s="217"/>
      <c r="U25" s="185"/>
      <c r="V25" s="185"/>
      <c r="W25" s="218"/>
      <c r="X25" s="187"/>
      <c r="Z25" s="206"/>
      <c r="AA25" s="206"/>
    </row>
    <row r="26" spans="2:27" s="207" customFormat="1" ht="59.95" customHeight="1" x14ac:dyDescent="0.3">
      <c r="C26" s="208">
        <v>18</v>
      </c>
      <c r="D26" s="209" t="str">
        <f>IF('1. REPORT'!F74="","",'1. REPORT'!F74)</f>
        <v/>
      </c>
      <c r="E26" s="210" t="str">
        <f>IF(D26="","",'1. REPORT'!E74)</f>
        <v/>
      </c>
      <c r="F26" s="28"/>
      <c r="G26" s="296" t="str">
        <f>IF('1. REPORT'!O74="Dataset by Ember: Yearly electricity data. 2023.",IF('1. REPORT'!G74="","",IF(ISERROR(VLOOKUP('1. REPORT'!G74,LISTS!AE:AF,2,FALSE)),LISTS!$AF$175,VLOOKUP('1. REPORT'!G74,LISTS!AE:AF,2,FALSE))),"")</f>
        <v/>
      </c>
      <c r="H26" s="29"/>
      <c r="I26" s="30"/>
      <c r="J26" s="29"/>
      <c r="K26" s="30"/>
      <c r="L26" s="29"/>
      <c r="M26" s="211" t="str">
        <f t="shared" si="4"/>
        <v/>
      </c>
      <c r="N26" s="211" t="str">
        <f t="shared" si="5"/>
        <v/>
      </c>
      <c r="O26" s="212" t="str">
        <f t="shared" si="6"/>
        <v/>
      </c>
      <c r="P26" s="213" t="str">
        <f>IF(D26="","",SUMIF(F$37:F$98,'2. CBAM CALCULATOR'!D26,J$37:J$98))</f>
        <v/>
      </c>
      <c r="Q26" s="213" t="str">
        <f>IF(D26="","",SUMIF(P$37:P$98,'2. CBAM CALCULATOR'!D26,T$37:T$98))</f>
        <v/>
      </c>
      <c r="R26" s="213" t="str">
        <f t="shared" si="7"/>
        <v/>
      </c>
      <c r="S26" s="214" t="str">
        <f>IF(D26="","",SUMIF(P$37:P$98,'2. CBAM CALCULATOR'!D26,X$37:X$98))</f>
        <v/>
      </c>
      <c r="T26" s="217"/>
      <c r="U26" s="185"/>
      <c r="V26" s="185"/>
      <c r="W26" s="218"/>
      <c r="X26" s="187"/>
      <c r="Z26" s="206"/>
      <c r="AA26" s="206"/>
    </row>
    <row r="27" spans="2:27" s="207" customFormat="1" ht="59.95" customHeight="1" x14ac:dyDescent="0.3">
      <c r="C27" s="208">
        <v>19</v>
      </c>
      <c r="D27" s="209" t="str">
        <f>IF('1. REPORT'!F75="","",'1. REPORT'!F75)</f>
        <v/>
      </c>
      <c r="E27" s="210" t="str">
        <f>IF(D27="","",'1. REPORT'!E75)</f>
        <v/>
      </c>
      <c r="F27" s="28"/>
      <c r="G27" s="296" t="str">
        <f>IF('1. REPORT'!O75="Dataset by Ember: Yearly electricity data. 2023.",IF('1. REPORT'!G75="","",IF(ISERROR(VLOOKUP('1. REPORT'!G75,LISTS!AE:AF,2,FALSE)),LISTS!$AF$175,VLOOKUP('1. REPORT'!G75,LISTS!AE:AF,2,FALSE))),"")</f>
        <v/>
      </c>
      <c r="H27" s="29"/>
      <c r="I27" s="30"/>
      <c r="J27" s="29"/>
      <c r="K27" s="30"/>
      <c r="L27" s="29"/>
      <c r="M27" s="211" t="str">
        <f t="shared" si="4"/>
        <v/>
      </c>
      <c r="N27" s="211" t="str">
        <f t="shared" si="5"/>
        <v/>
      </c>
      <c r="O27" s="212" t="str">
        <f t="shared" si="6"/>
        <v/>
      </c>
      <c r="P27" s="213" t="str">
        <f>IF(D27="","",SUMIF(F$37:F$98,'2. CBAM CALCULATOR'!D27,J$37:J$98))</f>
        <v/>
      </c>
      <c r="Q27" s="213" t="str">
        <f>IF(D27="","",SUMIF(P$37:P$98,'2. CBAM CALCULATOR'!D27,T$37:T$98))</f>
        <v/>
      </c>
      <c r="R27" s="213" t="str">
        <f t="shared" si="7"/>
        <v/>
      </c>
      <c r="S27" s="214" t="str">
        <f>IF(D27="","",SUMIF(P$37:P$98,'2. CBAM CALCULATOR'!D27,X$37:X$98))</f>
        <v/>
      </c>
      <c r="T27" s="217"/>
      <c r="U27" s="185"/>
      <c r="V27" s="185"/>
      <c r="W27" s="218"/>
      <c r="X27" s="187"/>
      <c r="Z27" s="206"/>
      <c r="AA27" s="206"/>
    </row>
    <row r="28" spans="2:27" s="207" customFormat="1" ht="59.95" customHeight="1" thickBot="1" x14ac:dyDescent="0.35">
      <c r="C28" s="219">
        <v>20</v>
      </c>
      <c r="D28" s="220" t="str">
        <f>IF('1. REPORT'!F76="","",'1. REPORT'!F76)</f>
        <v/>
      </c>
      <c r="E28" s="221" t="str">
        <f>IF(D28="","",'1. REPORT'!E76)</f>
        <v/>
      </c>
      <c r="F28" s="31"/>
      <c r="G28" s="297" t="str">
        <f>IF('1. REPORT'!O76="Dataset by Ember: Yearly electricity data. 2023.",IF('1. REPORT'!G76="","",IF(ISERROR(VLOOKUP('1. REPORT'!G76,LISTS!AE:AF,2,FALSE)),LISTS!$AF$175,VLOOKUP('1. REPORT'!G76,LISTS!AE:AF,2,FALSE))),"")</f>
        <v/>
      </c>
      <c r="H28" s="32"/>
      <c r="I28" s="33"/>
      <c r="J28" s="32"/>
      <c r="K28" s="33"/>
      <c r="L28" s="32"/>
      <c r="M28" s="222" t="str">
        <f t="shared" si="4"/>
        <v/>
      </c>
      <c r="N28" s="222" t="str">
        <f t="shared" si="5"/>
        <v/>
      </c>
      <c r="O28" s="223" t="str">
        <f t="shared" si="6"/>
        <v/>
      </c>
      <c r="P28" s="224" t="str">
        <f>IF(D28="","",SUMIF(F$37:F$98,'2. CBAM CALCULATOR'!D28,J$37:J$98))</f>
        <v/>
      </c>
      <c r="Q28" s="224" t="str">
        <f>IF(D28="","",SUMIF(P$37:P$98,'2. CBAM CALCULATOR'!D28,T$37:T$98))</f>
        <v/>
      </c>
      <c r="R28" s="224" t="str">
        <f t="shared" si="7"/>
        <v/>
      </c>
      <c r="S28" s="225" t="str">
        <f>IF(D28="","",SUMIF(P$37:P$98,'2. CBAM CALCULATOR'!D28,X$37:X$98))</f>
        <v/>
      </c>
      <c r="T28" s="217"/>
      <c r="U28" s="185"/>
      <c r="V28" s="185"/>
      <c r="W28" s="218"/>
      <c r="X28" s="187"/>
      <c r="Z28" s="206"/>
      <c r="AA28" s="206"/>
    </row>
    <row r="29" spans="2:27" ht="15.05" x14ac:dyDescent="0.3">
      <c r="C29"/>
    </row>
    <row r="30" spans="2:27" ht="15.05" x14ac:dyDescent="0.3">
      <c r="C30"/>
    </row>
    <row r="31" spans="2:27" x14ac:dyDescent="0.3">
      <c r="B31" s="111" t="s">
        <v>1117</v>
      </c>
      <c r="C31" s="113" t="s">
        <v>2681</v>
      </c>
      <c r="D31" s="108"/>
      <c r="E31" s="187"/>
      <c r="F31" s="187"/>
      <c r="G31" s="187"/>
      <c r="H31" s="187"/>
      <c r="I31" s="187"/>
      <c r="J31" s="187"/>
      <c r="K31" s="111" t="s">
        <v>2695</v>
      </c>
      <c r="L31" s="113" t="s">
        <v>1116</v>
      </c>
      <c r="M31"/>
      <c r="T31" s="158"/>
      <c r="U31" s="158"/>
      <c r="V31" s="158"/>
      <c r="W31" s="158"/>
      <c r="X31" s="158"/>
    </row>
    <row r="32" spans="2:27" x14ac:dyDescent="0.3">
      <c r="B32" s="108"/>
      <c r="D32" s="108"/>
      <c r="E32" s="187"/>
      <c r="F32" s="187"/>
      <c r="G32" s="187"/>
      <c r="H32" s="187"/>
      <c r="I32" s="187"/>
      <c r="J32" s="187"/>
      <c r="K32" s="111"/>
      <c r="L32" s="156" t="s">
        <v>2833</v>
      </c>
      <c r="M32"/>
      <c r="T32" s="158"/>
      <c r="U32" s="158"/>
      <c r="V32" s="158"/>
      <c r="W32" s="158"/>
      <c r="X32" s="158"/>
    </row>
    <row r="33" spans="2:27" x14ac:dyDescent="0.3">
      <c r="B33" s="108"/>
      <c r="D33" s="108"/>
      <c r="E33" s="187"/>
      <c r="F33" s="187"/>
      <c r="G33" s="187"/>
      <c r="H33" s="187"/>
      <c r="I33" s="187"/>
      <c r="J33" s="187"/>
      <c r="K33" s="111"/>
      <c r="L33" s="156"/>
      <c r="M33"/>
      <c r="T33" s="158"/>
      <c r="U33" s="158"/>
      <c r="V33" s="158"/>
      <c r="W33" s="158"/>
      <c r="X33" s="158"/>
    </row>
    <row r="34" spans="2:27" ht="16.3" thickBot="1" x14ac:dyDescent="0.35">
      <c r="B34" s="108"/>
      <c r="D34" s="116" t="s">
        <v>1124</v>
      </c>
      <c r="E34" s="116" t="s">
        <v>1125</v>
      </c>
      <c r="F34" s="116" t="s">
        <v>1126</v>
      </c>
      <c r="G34" s="187"/>
      <c r="H34" s="187"/>
      <c r="I34" s="187"/>
      <c r="J34" s="187"/>
      <c r="K34"/>
      <c r="L34" s="108"/>
      <c r="M34" s="108" t="s">
        <v>2696</v>
      </c>
      <c r="N34" s="108" t="s">
        <v>2697</v>
      </c>
      <c r="O34" s="108" t="s">
        <v>2698</v>
      </c>
      <c r="P34" s="108" t="s">
        <v>2699</v>
      </c>
      <c r="Q34" s="108" t="s">
        <v>2700</v>
      </c>
      <c r="R34" s="108" t="s">
        <v>2701</v>
      </c>
      <c r="S34" s="108" t="s">
        <v>2702</v>
      </c>
      <c r="T34" s="108"/>
      <c r="U34" s="108" t="s">
        <v>2703</v>
      </c>
      <c r="V34" s="108" t="s">
        <v>2704</v>
      </c>
      <c r="W34" s="108" t="s">
        <v>2705</v>
      </c>
      <c r="X34" s="108"/>
    </row>
    <row r="35" spans="2:27" ht="195.35" x14ac:dyDescent="0.3">
      <c r="B35" s="108"/>
      <c r="C35" s="131" t="s">
        <v>199</v>
      </c>
      <c r="D35" s="226" t="s">
        <v>935</v>
      </c>
      <c r="E35" s="164" t="s">
        <v>2682</v>
      </c>
      <c r="F35" s="132" t="s">
        <v>1079</v>
      </c>
      <c r="G35" s="132" t="s">
        <v>2683</v>
      </c>
      <c r="H35" s="132" t="s">
        <v>2684</v>
      </c>
      <c r="I35" s="132" t="s">
        <v>2685</v>
      </c>
      <c r="J35" s="134" t="s">
        <v>2686</v>
      </c>
      <c r="K35"/>
      <c r="L35" s="227" t="s">
        <v>199</v>
      </c>
      <c r="M35" s="228" t="s">
        <v>2894</v>
      </c>
      <c r="N35" s="228" t="s">
        <v>1130</v>
      </c>
      <c r="O35" s="228" t="s">
        <v>937</v>
      </c>
      <c r="P35" s="228" t="s">
        <v>1079</v>
      </c>
      <c r="Q35" s="228" t="s">
        <v>2679</v>
      </c>
      <c r="R35" s="228" t="s">
        <v>1093</v>
      </c>
      <c r="S35" s="228" t="s">
        <v>1885</v>
      </c>
      <c r="T35" s="228" t="s">
        <v>1886</v>
      </c>
      <c r="U35" s="228" t="s">
        <v>1887</v>
      </c>
      <c r="V35" s="228" t="s">
        <v>1888</v>
      </c>
      <c r="W35" s="228" t="s">
        <v>1889</v>
      </c>
      <c r="X35" s="229" t="s">
        <v>1890</v>
      </c>
      <c r="Z35" s="230" t="s">
        <v>2841</v>
      </c>
      <c r="AA35" s="230" t="s">
        <v>2842</v>
      </c>
    </row>
    <row r="36" spans="2:27" ht="30.05" customHeight="1" thickBot="1" x14ac:dyDescent="0.35">
      <c r="B36" s="108"/>
      <c r="C36" s="231" t="s">
        <v>481</v>
      </c>
      <c r="D36" s="25" t="s">
        <v>1900</v>
      </c>
      <c r="E36" s="25" t="s">
        <v>1901</v>
      </c>
      <c r="F36" s="25"/>
      <c r="G36" s="138"/>
      <c r="H36" s="138"/>
      <c r="I36" s="138"/>
      <c r="J36" s="232"/>
      <c r="K36"/>
      <c r="L36" s="231" t="s">
        <v>481</v>
      </c>
      <c r="M36" s="25" t="s">
        <v>2892</v>
      </c>
      <c r="N36" s="25" t="s">
        <v>1903</v>
      </c>
      <c r="O36" s="25" t="s">
        <v>1904</v>
      </c>
      <c r="P36" s="25" t="s">
        <v>1905</v>
      </c>
      <c r="Q36" s="25" t="s">
        <v>1906</v>
      </c>
      <c r="R36" s="25" t="s">
        <v>1907</v>
      </c>
      <c r="S36" s="25" t="s">
        <v>1908</v>
      </c>
      <c r="T36" s="25"/>
      <c r="U36" s="25" t="s">
        <v>1909</v>
      </c>
      <c r="V36" s="25" t="s">
        <v>1910</v>
      </c>
      <c r="W36" s="25" t="s">
        <v>1911</v>
      </c>
      <c r="X36" s="232"/>
    </row>
    <row r="37" spans="2:27" ht="59.95" customHeight="1" x14ac:dyDescent="0.3">
      <c r="B37" s="108"/>
      <c r="C37" s="233" t="s">
        <v>31</v>
      </c>
      <c r="D37" s="234" t="s">
        <v>1007</v>
      </c>
      <c r="E37" s="235">
        <v>1239.58</v>
      </c>
      <c r="F37" s="236" t="s">
        <v>2839</v>
      </c>
      <c r="G37" s="237">
        <f>IF(D37="","",VLOOKUP(D37,LISTS!R$3:U$44,4,FALSE))</f>
        <v>4.8000000000000001E-2</v>
      </c>
      <c r="H37" s="238">
        <f>IF(D37="","",E37*G37)</f>
        <v>59.499839999999999</v>
      </c>
      <c r="I37" s="235">
        <f>IF(D37="","",VLOOKUP(D37,LISTS!R$3:U$44,2,FALSE))</f>
        <v>56.1</v>
      </c>
      <c r="J37" s="239">
        <f>IF(D37="","",I37*H37)</f>
        <v>3337.9410240000002</v>
      </c>
      <c r="K37"/>
      <c r="L37" s="240" t="s">
        <v>31</v>
      </c>
      <c r="M37" s="241" t="s">
        <v>2843</v>
      </c>
      <c r="N37" s="242">
        <v>72061000</v>
      </c>
      <c r="O37" s="242" t="s">
        <v>119</v>
      </c>
      <c r="P37" s="241" t="s">
        <v>2839</v>
      </c>
      <c r="Q37" s="243">
        <v>20000</v>
      </c>
      <c r="R37" s="242" t="s">
        <v>1081</v>
      </c>
      <c r="S37" s="244">
        <v>1.5389999999999999</v>
      </c>
      <c r="T37" s="245">
        <f t="shared" ref="T37:T98" si="8">IF(M37="","",Q37*S37)</f>
        <v>30780</v>
      </c>
      <c r="U37" s="246">
        <v>0.34599999999999997</v>
      </c>
      <c r="V37" s="246">
        <v>0.59</v>
      </c>
      <c r="W37" s="247">
        <f>IF(M37="","",IF(R37="yes",U37*V37,VLOOKUP(N37,LISTS!AB$3:AD$570,3,FALSE)))</f>
        <v>0.20413999999999996</v>
      </c>
      <c r="X37" s="248">
        <f t="shared" ref="X37:X98" si="9">IF(M37="","",W37*Q37)</f>
        <v>4082.7999999999993</v>
      </c>
      <c r="Z37" s="159">
        <f t="shared" ref="Z37:Z68" si="10">IF(ISERROR(U37*Q37/VLOOKUP(P37,D$7:S$28,9,FALSE)),"",U37*Q37/VLOOKUP(P37,D$7:S$28,9,FALSE))</f>
        <v>0.4070588235294117</v>
      </c>
      <c r="AA37" s="159">
        <f>IF(ISERROR(V37*U37*Q37/VLOOKUP(P37,D$7:S$28,9,FALSE)),"",V37*U37*Q37/VLOOKUP(P37,D$7:S$28,9,FALSE))</f>
        <v>0.24016470588235289</v>
      </c>
    </row>
    <row r="38" spans="2:27" ht="59.95" customHeight="1" thickBot="1" x14ac:dyDescent="0.35">
      <c r="B38" s="108"/>
      <c r="C38" s="249" t="s">
        <v>31</v>
      </c>
      <c r="D38" s="250" t="s">
        <v>960</v>
      </c>
      <c r="E38" s="251">
        <v>597.92000000000007</v>
      </c>
      <c r="F38" s="252" t="s">
        <v>2840</v>
      </c>
      <c r="G38" s="253">
        <f>IF(D38="","",VLOOKUP(D38,LISTS!R$3:U$44,4,FALSE))</f>
        <v>4.2999999999999997E-2</v>
      </c>
      <c r="H38" s="254">
        <f t="shared" ref="H38:H39" si="11">IF(D38="","",E38*G38)</f>
        <v>25.710560000000001</v>
      </c>
      <c r="I38" s="251">
        <f>IF(D38="","",VLOOKUP(D38,LISTS!R$3:U$44,2,FALSE))</f>
        <v>74.099999999999994</v>
      </c>
      <c r="J38" s="255">
        <f t="shared" ref="J38:J39" si="12">IF(D38="","",I38*H38)</f>
        <v>1905.1524959999999</v>
      </c>
      <c r="K38"/>
      <c r="L38" s="256" t="s">
        <v>31</v>
      </c>
      <c r="M38" s="257" t="s">
        <v>2844</v>
      </c>
      <c r="N38" s="258">
        <v>72249018</v>
      </c>
      <c r="O38" s="258" t="s">
        <v>442</v>
      </c>
      <c r="P38" s="257" t="s">
        <v>2840</v>
      </c>
      <c r="Q38" s="259">
        <v>10000</v>
      </c>
      <c r="R38" s="258" t="s">
        <v>1081</v>
      </c>
      <c r="S38" s="260">
        <v>1.44</v>
      </c>
      <c r="T38" s="261">
        <f t="shared" si="8"/>
        <v>14400</v>
      </c>
      <c r="U38" s="262">
        <v>2.0790000000000002</v>
      </c>
      <c r="V38" s="262">
        <v>0.83299999999999996</v>
      </c>
      <c r="W38" s="263">
        <f>IF(M38="","",IF(R38="yes",U38*V38,VLOOKUP(N38,LISTS!AB$3:AD$570,3,FALSE)))</f>
        <v>1.7318070000000001</v>
      </c>
      <c r="X38" s="264">
        <f t="shared" si="9"/>
        <v>17318.07</v>
      </c>
      <c r="Z38" s="159">
        <f t="shared" si="10"/>
        <v>2.5353658536585364</v>
      </c>
      <c r="AA38" s="159">
        <f>IF(ISERROR(V38*U38*Q38/VLOOKUP(P38,D$7:S$28,9,FALSE)),"",V38*U38*Q38/VLOOKUP(P38,D$7:S$28,9,FALSE))</f>
        <v>2.1119597560975611</v>
      </c>
    </row>
    <row r="39" spans="2:27" ht="59.95" customHeight="1" x14ac:dyDescent="0.3">
      <c r="B39" s="108"/>
      <c r="C39" s="199">
        <v>1</v>
      </c>
      <c r="D39" s="64"/>
      <c r="E39" s="65"/>
      <c r="F39" s="66"/>
      <c r="G39" s="265" t="str">
        <f>IF(D39="","",VLOOKUP(D39,LISTS!R$3:U$44,4,FALSE))</f>
        <v/>
      </c>
      <c r="H39" s="266" t="str">
        <f t="shared" si="11"/>
        <v/>
      </c>
      <c r="I39" s="267" t="str">
        <f>IF(D39="","",VLOOKUP(D39,LISTS!R$3:U$44,2,FALSE))</f>
        <v/>
      </c>
      <c r="J39" s="268" t="str">
        <f t="shared" si="12"/>
        <v/>
      </c>
      <c r="K39"/>
      <c r="L39" s="269">
        <v>1</v>
      </c>
      <c r="M39" s="66"/>
      <c r="N39" s="67"/>
      <c r="O39" s="67"/>
      <c r="P39" s="66"/>
      <c r="Q39" s="68"/>
      <c r="R39" s="67" t="str">
        <f t="shared" ref="R39:R70" si="13">IF(M39="","","no")</f>
        <v/>
      </c>
      <c r="S39" s="69" t="str">
        <f>IF(M39="","",IF(R39="yes","Please enter value from supplier",VLOOKUP(N39,LISTS!AB$3:AD$570,2,FALSE)))</f>
        <v/>
      </c>
      <c r="T39" s="270" t="str">
        <f t="shared" si="8"/>
        <v/>
      </c>
      <c r="U39" s="286" t="str">
        <f t="shared" ref="U39:U70" si="14">IF(M39="","",IF(R39="no",W39/V39,"Please enter value from supplier"))</f>
        <v/>
      </c>
      <c r="V39" s="287" t="str">
        <f>IF(M39="","",IF(R39="no",IF(ISERROR(VLOOKUP(O39,LISTS!AE:AF,2,FALSE)),LISTS!$AF$86,VLOOKUP(O39,LISTS!AE:AF,2,FALSE)),"Please enter value from supplier"))</f>
        <v/>
      </c>
      <c r="W39" s="288" t="str">
        <f>IF(M39="","",IF(R39="yes",U39*V39,VLOOKUP(N39,LISTS!AB$3:AD$570,3,FALSE)))</f>
        <v/>
      </c>
      <c r="X39" s="268" t="str">
        <f t="shared" si="9"/>
        <v/>
      </c>
      <c r="Z39" s="159" t="str">
        <f t="shared" si="10"/>
        <v/>
      </c>
      <c r="AA39" s="159" t="str">
        <f t="shared" ref="AA39:AA98" si="15">IF(ISERROR(V39*U39*Q39/VLOOKUP(P39,D$7:S$28,9,FALSE)),"",V39*U39*Q39/VLOOKUP(P39,D$7:S$28,9,FALSE))</f>
        <v/>
      </c>
    </row>
    <row r="40" spans="2:27" ht="59.95" customHeight="1" x14ac:dyDescent="0.3">
      <c r="B40" s="108"/>
      <c r="C40" s="208">
        <v>2</v>
      </c>
      <c r="D40" s="19"/>
      <c r="E40" s="34"/>
      <c r="F40" s="20"/>
      <c r="G40" s="271" t="str">
        <f>IF(D40="","",VLOOKUP(D40,LISTS!R$3:U$44,4,FALSE))</f>
        <v/>
      </c>
      <c r="H40" s="272" t="str">
        <f t="shared" ref="H40:H98" si="16">IF(D40="","",E40*G40)</f>
        <v/>
      </c>
      <c r="I40" s="273" t="str">
        <f>IF(D40="","",VLOOKUP(D40,LISTS!R$3:U$44,2,FALSE))</f>
        <v/>
      </c>
      <c r="J40" s="274" t="str">
        <f t="shared" ref="J40:J98" si="17">IF(D40="","",I40*H40)</f>
        <v/>
      </c>
      <c r="K40"/>
      <c r="L40" s="275">
        <v>2</v>
      </c>
      <c r="M40" s="20"/>
      <c r="N40" s="35"/>
      <c r="O40" s="35"/>
      <c r="P40" s="20"/>
      <c r="Q40" s="36"/>
      <c r="R40" s="35" t="str">
        <f t="shared" si="13"/>
        <v/>
      </c>
      <c r="S40" s="21" t="str">
        <f>IF(M40="","",IF(R40="yes","Please enter value from supplier",VLOOKUP(N40,LISTS!AB$3:AD$570,2,FALSE)))</f>
        <v/>
      </c>
      <c r="T40" s="276" t="str">
        <f t="shared" si="8"/>
        <v/>
      </c>
      <c r="U40" s="289" t="str">
        <f t="shared" si="14"/>
        <v/>
      </c>
      <c r="V40" s="290" t="str">
        <f>IF(M40="","",IF(R40="no",IF(ISERROR(VLOOKUP(O40,LISTS!AE:AF,2,FALSE)),LISTS!$AF$86,VLOOKUP(O40,LISTS!AE:AF,2,FALSE)),"Please enter value from supplier"))</f>
        <v/>
      </c>
      <c r="W40" s="291" t="str">
        <f>IF(M40="","",IF(R40="yes",U40*V40,VLOOKUP(N40,LISTS!AB$3:AD$570,3,FALSE)))</f>
        <v/>
      </c>
      <c r="X40" s="274" t="str">
        <f t="shared" si="9"/>
        <v/>
      </c>
      <c r="Z40" s="159" t="str">
        <f t="shared" si="10"/>
        <v/>
      </c>
      <c r="AA40" s="159" t="str">
        <f t="shared" si="15"/>
        <v/>
      </c>
    </row>
    <row r="41" spans="2:27" ht="59.95" customHeight="1" x14ac:dyDescent="0.3">
      <c r="B41" s="108"/>
      <c r="C41" s="208">
        <v>3</v>
      </c>
      <c r="D41" s="19"/>
      <c r="E41" s="34"/>
      <c r="F41" s="20"/>
      <c r="G41" s="271" t="str">
        <f>IF(D41="","",VLOOKUP(D41,LISTS!R$3:U$44,4,FALSE))</f>
        <v/>
      </c>
      <c r="H41" s="272" t="str">
        <f t="shared" si="16"/>
        <v/>
      </c>
      <c r="I41" s="273" t="str">
        <f>IF(D41="","",VLOOKUP(D41,LISTS!R$3:U$44,2,FALSE))</f>
        <v/>
      </c>
      <c r="J41" s="274" t="str">
        <f t="shared" si="17"/>
        <v/>
      </c>
      <c r="K41"/>
      <c r="L41" s="275">
        <v>3</v>
      </c>
      <c r="M41" s="20"/>
      <c r="N41" s="35"/>
      <c r="O41" s="35"/>
      <c r="P41" s="20"/>
      <c r="Q41" s="36"/>
      <c r="R41" s="35" t="str">
        <f t="shared" si="13"/>
        <v/>
      </c>
      <c r="S41" s="21" t="str">
        <f>IF(M41="","",IF(R41="yes","Please enter value from supplier",VLOOKUP(N41,LISTS!AB$3:AD$570,2,FALSE)))</f>
        <v/>
      </c>
      <c r="T41" s="276" t="str">
        <f t="shared" si="8"/>
        <v/>
      </c>
      <c r="U41" s="289" t="str">
        <f t="shared" si="14"/>
        <v/>
      </c>
      <c r="V41" s="290" t="str">
        <f>IF(M41="","",IF(R41="no",IF(ISERROR(VLOOKUP(O41,LISTS!AE:AF,2,FALSE)),LISTS!$AF$86,VLOOKUP(O41,LISTS!AE:AF,2,FALSE)),"Please enter value from supplier"))</f>
        <v/>
      </c>
      <c r="W41" s="291" t="str">
        <f>IF(M41="","",IF(R41="yes",U41*V41,VLOOKUP(N41,LISTS!AB$3:AD$570,3,FALSE)))</f>
        <v/>
      </c>
      <c r="X41" s="274" t="str">
        <f t="shared" si="9"/>
        <v/>
      </c>
      <c r="Z41" s="159" t="str">
        <f t="shared" si="10"/>
        <v/>
      </c>
      <c r="AA41" s="159" t="str">
        <f t="shared" si="15"/>
        <v/>
      </c>
    </row>
    <row r="42" spans="2:27" ht="59.95" customHeight="1" x14ac:dyDescent="0.3">
      <c r="B42" s="108"/>
      <c r="C42" s="208">
        <v>4</v>
      </c>
      <c r="D42" s="19"/>
      <c r="E42" s="34"/>
      <c r="F42" s="20"/>
      <c r="G42" s="271" t="str">
        <f>IF(D42="","",VLOOKUP(D42,LISTS!R$3:U$44,4,FALSE))</f>
        <v/>
      </c>
      <c r="H42" s="272" t="str">
        <f t="shared" si="16"/>
        <v/>
      </c>
      <c r="I42" s="273" t="str">
        <f>IF(D42="","",VLOOKUP(D42,LISTS!R$3:U$44,2,FALSE))</f>
        <v/>
      </c>
      <c r="J42" s="274" t="str">
        <f t="shared" si="17"/>
        <v/>
      </c>
      <c r="K42"/>
      <c r="L42" s="275">
        <v>4</v>
      </c>
      <c r="M42" s="20"/>
      <c r="N42" s="35"/>
      <c r="O42" s="35"/>
      <c r="P42" s="20"/>
      <c r="Q42" s="36"/>
      <c r="R42" s="35" t="str">
        <f t="shared" si="13"/>
        <v/>
      </c>
      <c r="S42" s="21" t="str">
        <f>IF(M42="","",IF(R42="yes","Please enter value from supplier",VLOOKUP(N42,LISTS!AB$3:AD$570,2,FALSE)))</f>
        <v/>
      </c>
      <c r="T42" s="276" t="str">
        <f t="shared" si="8"/>
        <v/>
      </c>
      <c r="U42" s="289" t="str">
        <f t="shared" si="14"/>
        <v/>
      </c>
      <c r="V42" s="290" t="str">
        <f>IF(M42="","",IF(R42="no",IF(ISERROR(VLOOKUP(O42,LISTS!AE:AF,2,FALSE)),LISTS!$AF$86,VLOOKUP(O42,LISTS!AE:AF,2,FALSE)),"Please enter value from supplier"))</f>
        <v/>
      </c>
      <c r="W42" s="291" t="str">
        <f>IF(M42="","",IF(R42="yes",U42*V42,VLOOKUP(N42,LISTS!AB$3:AD$570,3,FALSE)))</f>
        <v/>
      </c>
      <c r="X42" s="274" t="str">
        <f t="shared" si="9"/>
        <v/>
      </c>
      <c r="Z42" s="159" t="str">
        <f t="shared" si="10"/>
        <v/>
      </c>
      <c r="AA42" s="159" t="str">
        <f t="shared" si="15"/>
        <v/>
      </c>
    </row>
    <row r="43" spans="2:27" ht="59.95" customHeight="1" x14ac:dyDescent="0.3">
      <c r="B43" s="108"/>
      <c r="C43" s="208">
        <v>5</v>
      </c>
      <c r="D43" s="19"/>
      <c r="E43" s="34"/>
      <c r="F43" s="20"/>
      <c r="G43" s="271" t="str">
        <f>IF(D43="","",VLOOKUP(D43,LISTS!R$3:U$44,4,FALSE))</f>
        <v/>
      </c>
      <c r="H43" s="272" t="str">
        <f t="shared" si="16"/>
        <v/>
      </c>
      <c r="I43" s="273" t="str">
        <f>IF(D43="","",VLOOKUP(D43,LISTS!R$3:U$44,2,FALSE))</f>
        <v/>
      </c>
      <c r="J43" s="274" t="str">
        <f t="shared" si="17"/>
        <v/>
      </c>
      <c r="K43"/>
      <c r="L43" s="275">
        <v>5</v>
      </c>
      <c r="M43" s="20"/>
      <c r="N43" s="35"/>
      <c r="O43" s="35"/>
      <c r="P43" s="20"/>
      <c r="Q43" s="36"/>
      <c r="R43" s="35" t="str">
        <f t="shared" si="13"/>
        <v/>
      </c>
      <c r="S43" s="21" t="str">
        <f>IF(M43="","",IF(R43="yes","Please enter value from supplier",VLOOKUP(N43,LISTS!AB$3:AD$570,2,FALSE)))</f>
        <v/>
      </c>
      <c r="T43" s="276" t="str">
        <f t="shared" si="8"/>
        <v/>
      </c>
      <c r="U43" s="289" t="str">
        <f t="shared" si="14"/>
        <v/>
      </c>
      <c r="V43" s="290" t="str">
        <f>IF(M43="","",IF(R43="no",IF(ISERROR(VLOOKUP(O43,LISTS!AE:AF,2,FALSE)),LISTS!$AF$86,VLOOKUP(O43,LISTS!AE:AF,2,FALSE)),"Please enter value from supplier"))</f>
        <v/>
      </c>
      <c r="W43" s="291" t="str">
        <f>IF(M43="","",IF(R43="yes",U43*V43,VLOOKUP(N43,LISTS!AB$3:AD$570,3,FALSE)))</f>
        <v/>
      </c>
      <c r="X43" s="274" t="str">
        <f t="shared" si="9"/>
        <v/>
      </c>
      <c r="Z43" s="159" t="str">
        <f t="shared" si="10"/>
        <v/>
      </c>
      <c r="AA43" s="159" t="str">
        <f t="shared" si="15"/>
        <v/>
      </c>
    </row>
    <row r="44" spans="2:27" ht="59.95" customHeight="1" x14ac:dyDescent="0.3">
      <c r="B44" s="108"/>
      <c r="C44" s="208">
        <v>6</v>
      </c>
      <c r="D44" s="19"/>
      <c r="E44" s="34"/>
      <c r="F44" s="20"/>
      <c r="G44" s="271" t="str">
        <f>IF(D44="","",VLOOKUP(D44,LISTS!R$3:U$44,4,FALSE))</f>
        <v/>
      </c>
      <c r="H44" s="272" t="str">
        <f t="shared" si="16"/>
        <v/>
      </c>
      <c r="I44" s="273" t="str">
        <f>IF(D44="","",VLOOKUP(D44,LISTS!R$3:U$44,2,FALSE))</f>
        <v/>
      </c>
      <c r="J44" s="274" t="str">
        <f t="shared" si="17"/>
        <v/>
      </c>
      <c r="K44"/>
      <c r="L44" s="275">
        <v>6</v>
      </c>
      <c r="M44" s="20"/>
      <c r="N44" s="35"/>
      <c r="O44" s="35"/>
      <c r="P44" s="20"/>
      <c r="Q44" s="36"/>
      <c r="R44" s="35" t="str">
        <f t="shared" si="13"/>
        <v/>
      </c>
      <c r="S44" s="21" t="str">
        <f>IF(M44="","",IF(R44="yes","Please enter value from supplier",VLOOKUP(N44,LISTS!AB$3:AD$570,2,FALSE)))</f>
        <v/>
      </c>
      <c r="T44" s="276" t="str">
        <f t="shared" si="8"/>
        <v/>
      </c>
      <c r="U44" s="289" t="str">
        <f t="shared" si="14"/>
        <v/>
      </c>
      <c r="V44" s="290" t="str">
        <f>IF(M44="","",IF(R44="no",IF(ISERROR(VLOOKUP(O44,LISTS!AE:AF,2,FALSE)),LISTS!$AF$86,VLOOKUP(O44,LISTS!AE:AF,2,FALSE)),"Please enter value from supplier"))</f>
        <v/>
      </c>
      <c r="W44" s="291" t="str">
        <f>IF(M44="","",IF(R44="yes",U44*V44,VLOOKUP(N44,LISTS!AB$3:AD$570,3,FALSE)))</f>
        <v/>
      </c>
      <c r="X44" s="274" t="str">
        <f t="shared" si="9"/>
        <v/>
      </c>
      <c r="Z44" s="159" t="str">
        <f t="shared" si="10"/>
        <v/>
      </c>
      <c r="AA44" s="159" t="str">
        <f t="shared" si="15"/>
        <v/>
      </c>
    </row>
    <row r="45" spans="2:27" ht="59.95" customHeight="1" x14ac:dyDescent="0.3">
      <c r="B45" s="108"/>
      <c r="C45" s="208">
        <v>7</v>
      </c>
      <c r="D45" s="19"/>
      <c r="E45" s="34"/>
      <c r="F45" s="20"/>
      <c r="G45" s="271" t="str">
        <f>IF(D45="","",VLOOKUP(D45,LISTS!R$3:U$44,4,FALSE))</f>
        <v/>
      </c>
      <c r="H45" s="272" t="str">
        <f t="shared" si="16"/>
        <v/>
      </c>
      <c r="I45" s="273" t="str">
        <f>IF(D45="","",VLOOKUP(D45,LISTS!R$3:U$44,2,FALSE))</f>
        <v/>
      </c>
      <c r="J45" s="274" t="str">
        <f t="shared" si="17"/>
        <v/>
      </c>
      <c r="K45"/>
      <c r="L45" s="275">
        <v>7</v>
      </c>
      <c r="M45" s="20"/>
      <c r="N45" s="35"/>
      <c r="O45" s="35"/>
      <c r="P45" s="20"/>
      <c r="Q45" s="36"/>
      <c r="R45" s="35" t="str">
        <f t="shared" si="13"/>
        <v/>
      </c>
      <c r="S45" s="21" t="str">
        <f>IF(M45="","",IF(R45="yes","Please enter value from supplier",VLOOKUP(N45,LISTS!AB$3:AD$570,2,FALSE)))</f>
        <v/>
      </c>
      <c r="T45" s="276" t="str">
        <f t="shared" si="8"/>
        <v/>
      </c>
      <c r="U45" s="289" t="str">
        <f t="shared" si="14"/>
        <v/>
      </c>
      <c r="V45" s="290" t="str">
        <f>IF(M45="","",IF(R45="no",IF(ISERROR(VLOOKUP(O45,LISTS!AE:AF,2,FALSE)),LISTS!$AF$86,VLOOKUP(O45,LISTS!AE:AF,2,FALSE)),"Please enter value from supplier"))</f>
        <v/>
      </c>
      <c r="W45" s="291" t="str">
        <f>IF(M45="","",IF(R45="yes",U45*V45,VLOOKUP(N45,LISTS!AB$3:AD$570,3,FALSE)))</f>
        <v/>
      </c>
      <c r="X45" s="274" t="str">
        <f t="shared" si="9"/>
        <v/>
      </c>
      <c r="Z45" s="159" t="str">
        <f t="shared" si="10"/>
        <v/>
      </c>
      <c r="AA45" s="159" t="str">
        <f t="shared" si="15"/>
        <v/>
      </c>
    </row>
    <row r="46" spans="2:27" ht="59.95" customHeight="1" x14ac:dyDescent="0.3">
      <c r="B46" s="108"/>
      <c r="C46" s="208">
        <v>8</v>
      </c>
      <c r="D46" s="19"/>
      <c r="E46" s="34"/>
      <c r="F46" s="20"/>
      <c r="G46" s="271" t="str">
        <f>IF(D46="","",VLOOKUP(D46,LISTS!R$3:U$44,4,FALSE))</f>
        <v/>
      </c>
      <c r="H46" s="272" t="str">
        <f t="shared" si="16"/>
        <v/>
      </c>
      <c r="I46" s="273" t="str">
        <f>IF(D46="","",VLOOKUP(D46,LISTS!R$3:U$44,2,FALSE))</f>
        <v/>
      </c>
      <c r="J46" s="274" t="str">
        <f t="shared" si="17"/>
        <v/>
      </c>
      <c r="K46"/>
      <c r="L46" s="275">
        <v>8</v>
      </c>
      <c r="M46" s="20"/>
      <c r="N46" s="35"/>
      <c r="O46" s="35"/>
      <c r="P46" s="20"/>
      <c r="Q46" s="36"/>
      <c r="R46" s="35" t="str">
        <f t="shared" si="13"/>
        <v/>
      </c>
      <c r="S46" s="21" t="str">
        <f>IF(M46="","",IF(R46="yes","Please enter value from supplier",VLOOKUP(N46,LISTS!AB$3:AD$570,2,FALSE)))</f>
        <v/>
      </c>
      <c r="T46" s="276" t="str">
        <f t="shared" si="8"/>
        <v/>
      </c>
      <c r="U46" s="289" t="str">
        <f t="shared" si="14"/>
        <v/>
      </c>
      <c r="V46" s="290" t="str">
        <f>IF(M46="","",IF(R46="no",IF(ISERROR(VLOOKUP(O46,LISTS!AE:AF,2,FALSE)),LISTS!$AF$86,VLOOKUP(O46,LISTS!AE:AF,2,FALSE)),"Please enter value from supplier"))</f>
        <v/>
      </c>
      <c r="W46" s="291" t="str">
        <f>IF(M46="","",IF(R46="yes",U46*V46,VLOOKUP(N46,LISTS!AB$3:AD$570,3,FALSE)))</f>
        <v/>
      </c>
      <c r="X46" s="274" t="str">
        <f t="shared" si="9"/>
        <v/>
      </c>
      <c r="Z46" s="159" t="str">
        <f t="shared" si="10"/>
        <v/>
      </c>
      <c r="AA46" s="159" t="str">
        <f t="shared" si="15"/>
        <v/>
      </c>
    </row>
    <row r="47" spans="2:27" ht="59.95" customHeight="1" x14ac:dyDescent="0.3">
      <c r="B47" s="108"/>
      <c r="C47" s="208">
        <v>9</v>
      </c>
      <c r="D47" s="19"/>
      <c r="E47" s="34"/>
      <c r="F47" s="20"/>
      <c r="G47" s="271" t="str">
        <f>IF(D47="","",VLOOKUP(D47,LISTS!R$3:U$44,4,FALSE))</f>
        <v/>
      </c>
      <c r="H47" s="272" t="str">
        <f t="shared" si="16"/>
        <v/>
      </c>
      <c r="I47" s="273" t="str">
        <f>IF(D47="","",VLOOKUP(D47,LISTS!R$3:U$44,2,FALSE))</f>
        <v/>
      </c>
      <c r="J47" s="274" t="str">
        <f t="shared" si="17"/>
        <v/>
      </c>
      <c r="K47"/>
      <c r="L47" s="275">
        <v>9</v>
      </c>
      <c r="M47" s="20"/>
      <c r="N47" s="35"/>
      <c r="O47" s="35"/>
      <c r="P47" s="20"/>
      <c r="Q47" s="36"/>
      <c r="R47" s="35" t="str">
        <f t="shared" si="13"/>
        <v/>
      </c>
      <c r="S47" s="21" t="str">
        <f>IF(M47="","",IF(R47="yes","Please enter value from supplier",VLOOKUP(N47,LISTS!AB$3:AD$570,2,FALSE)))</f>
        <v/>
      </c>
      <c r="T47" s="276" t="str">
        <f t="shared" si="8"/>
        <v/>
      </c>
      <c r="U47" s="289" t="str">
        <f t="shared" si="14"/>
        <v/>
      </c>
      <c r="V47" s="290" t="str">
        <f>IF(M47="","",IF(R47="no",IF(ISERROR(VLOOKUP(O47,LISTS!AE:AF,2,FALSE)),LISTS!$AF$86,VLOOKUP(O47,LISTS!AE:AF,2,FALSE)),"Please enter value from supplier"))</f>
        <v/>
      </c>
      <c r="W47" s="291" t="str">
        <f>IF(M47="","",IF(R47="yes",U47*V47,VLOOKUP(N47,LISTS!AB$3:AD$570,3,FALSE)))</f>
        <v/>
      </c>
      <c r="X47" s="274" t="str">
        <f t="shared" si="9"/>
        <v/>
      </c>
      <c r="Z47" s="159" t="str">
        <f t="shared" si="10"/>
        <v/>
      </c>
      <c r="AA47" s="159" t="str">
        <f t="shared" si="15"/>
        <v/>
      </c>
    </row>
    <row r="48" spans="2:27" ht="59.95" customHeight="1" x14ac:dyDescent="0.3">
      <c r="B48" s="108"/>
      <c r="C48" s="208">
        <v>10</v>
      </c>
      <c r="D48" s="19"/>
      <c r="E48" s="34"/>
      <c r="F48" s="20"/>
      <c r="G48" s="271" t="str">
        <f>IF(D48="","",VLOOKUP(D48,LISTS!R$3:U$44,4,FALSE))</f>
        <v/>
      </c>
      <c r="H48" s="272" t="str">
        <f t="shared" si="16"/>
        <v/>
      </c>
      <c r="I48" s="273" t="str">
        <f>IF(D48="","",VLOOKUP(D48,LISTS!R$3:U$44,2,FALSE))</f>
        <v/>
      </c>
      <c r="J48" s="274" t="str">
        <f t="shared" si="17"/>
        <v/>
      </c>
      <c r="K48"/>
      <c r="L48" s="275">
        <v>10</v>
      </c>
      <c r="M48" s="20"/>
      <c r="N48" s="35"/>
      <c r="O48" s="35"/>
      <c r="P48" s="20"/>
      <c r="Q48" s="36"/>
      <c r="R48" s="35" t="str">
        <f t="shared" si="13"/>
        <v/>
      </c>
      <c r="S48" s="21" t="str">
        <f>IF(M48="","",IF(R48="yes","Please enter value from supplier",VLOOKUP(N48,LISTS!AB$3:AD$570,2,FALSE)))</f>
        <v/>
      </c>
      <c r="T48" s="276" t="str">
        <f t="shared" si="8"/>
        <v/>
      </c>
      <c r="U48" s="289" t="str">
        <f t="shared" si="14"/>
        <v/>
      </c>
      <c r="V48" s="290" t="str">
        <f>IF(M48="","",IF(R48="no",IF(ISERROR(VLOOKUP(O48,LISTS!AE:AF,2,FALSE)),LISTS!$AF$86,VLOOKUP(O48,LISTS!AE:AF,2,FALSE)),"Please enter value from supplier"))</f>
        <v/>
      </c>
      <c r="W48" s="291" t="str">
        <f>IF(M48="","",IF(R48="yes",U48*V48,VLOOKUP(N48,LISTS!AB$3:AD$570,3,FALSE)))</f>
        <v/>
      </c>
      <c r="X48" s="274" t="str">
        <f t="shared" si="9"/>
        <v/>
      </c>
      <c r="Z48" s="159" t="str">
        <f t="shared" si="10"/>
        <v/>
      </c>
      <c r="AA48" s="159" t="str">
        <f t="shared" si="15"/>
        <v/>
      </c>
    </row>
    <row r="49" spans="2:27" ht="59.95" customHeight="1" x14ac:dyDescent="0.3">
      <c r="B49" s="108"/>
      <c r="C49" s="208">
        <v>11</v>
      </c>
      <c r="D49" s="19"/>
      <c r="E49" s="34"/>
      <c r="F49" s="20"/>
      <c r="G49" s="271" t="str">
        <f>IF(D49="","",VLOOKUP(D49,LISTS!R$3:U$44,4,FALSE))</f>
        <v/>
      </c>
      <c r="H49" s="272" t="str">
        <f t="shared" si="16"/>
        <v/>
      </c>
      <c r="I49" s="273" t="str">
        <f>IF(D49="","",VLOOKUP(D49,LISTS!R$3:U$44,2,FALSE))</f>
        <v/>
      </c>
      <c r="J49" s="274" t="str">
        <f t="shared" si="17"/>
        <v/>
      </c>
      <c r="K49"/>
      <c r="L49" s="275">
        <v>11</v>
      </c>
      <c r="M49" s="20"/>
      <c r="N49" s="35"/>
      <c r="O49" s="35"/>
      <c r="P49" s="20"/>
      <c r="Q49" s="36"/>
      <c r="R49" s="35" t="str">
        <f t="shared" si="13"/>
        <v/>
      </c>
      <c r="S49" s="21" t="str">
        <f>IF(M49="","",IF(R49="yes","Please enter value from supplier",VLOOKUP(N49,LISTS!AB$3:AD$570,2,FALSE)))</f>
        <v/>
      </c>
      <c r="T49" s="276" t="str">
        <f t="shared" si="8"/>
        <v/>
      </c>
      <c r="U49" s="289" t="str">
        <f t="shared" si="14"/>
        <v/>
      </c>
      <c r="V49" s="290" t="str">
        <f>IF(M49="","",IF(R49="no",IF(ISERROR(VLOOKUP(O49,LISTS!AE:AF,2,FALSE)),LISTS!$AF$86,VLOOKUP(O49,LISTS!AE:AF,2,FALSE)),"Please enter value from supplier"))</f>
        <v/>
      </c>
      <c r="W49" s="291" t="str">
        <f>IF(M49="","",IF(R49="yes",U49*V49,VLOOKUP(N49,LISTS!AB$3:AD$570,3,FALSE)))</f>
        <v/>
      </c>
      <c r="X49" s="274" t="str">
        <f t="shared" si="9"/>
        <v/>
      </c>
      <c r="Z49" s="159" t="str">
        <f t="shared" si="10"/>
        <v/>
      </c>
      <c r="AA49" s="159" t="str">
        <f t="shared" si="15"/>
        <v/>
      </c>
    </row>
    <row r="50" spans="2:27" ht="59.95" customHeight="1" x14ac:dyDescent="0.3">
      <c r="B50" s="108"/>
      <c r="C50" s="208">
        <v>12</v>
      </c>
      <c r="D50" s="19"/>
      <c r="E50" s="34"/>
      <c r="F50" s="20"/>
      <c r="G50" s="271" t="str">
        <f>IF(D50="","",VLOOKUP(D50,LISTS!R$3:U$44,4,FALSE))</f>
        <v/>
      </c>
      <c r="H50" s="272" t="str">
        <f t="shared" si="16"/>
        <v/>
      </c>
      <c r="I50" s="273" t="str">
        <f>IF(D50="","",VLOOKUP(D50,LISTS!R$3:U$44,2,FALSE))</f>
        <v/>
      </c>
      <c r="J50" s="274" t="str">
        <f t="shared" si="17"/>
        <v/>
      </c>
      <c r="K50"/>
      <c r="L50" s="275">
        <v>12</v>
      </c>
      <c r="M50" s="20"/>
      <c r="N50" s="35"/>
      <c r="O50" s="35"/>
      <c r="P50" s="20"/>
      <c r="Q50" s="36"/>
      <c r="R50" s="35" t="str">
        <f t="shared" si="13"/>
        <v/>
      </c>
      <c r="S50" s="21" t="str">
        <f>IF(M50="","",IF(R50="yes","Please enter value from supplier",VLOOKUP(N50,LISTS!AB$3:AD$570,2,FALSE)))</f>
        <v/>
      </c>
      <c r="T50" s="276" t="str">
        <f t="shared" si="8"/>
        <v/>
      </c>
      <c r="U50" s="289" t="str">
        <f t="shared" si="14"/>
        <v/>
      </c>
      <c r="V50" s="290" t="str">
        <f>IF(M50="","",IF(R50="no",IF(ISERROR(VLOOKUP(O50,LISTS!AE:AF,2,FALSE)),LISTS!$AF$86,VLOOKUP(O50,LISTS!AE:AF,2,FALSE)),"Please enter value from supplier"))</f>
        <v/>
      </c>
      <c r="W50" s="291" t="str">
        <f>IF(M50="","",IF(R50="yes",U50*V50,VLOOKUP(N50,LISTS!AB$3:AD$570,3,FALSE)))</f>
        <v/>
      </c>
      <c r="X50" s="274" t="str">
        <f t="shared" si="9"/>
        <v/>
      </c>
      <c r="Z50" s="159" t="str">
        <f t="shared" si="10"/>
        <v/>
      </c>
      <c r="AA50" s="159" t="str">
        <f t="shared" si="15"/>
        <v/>
      </c>
    </row>
    <row r="51" spans="2:27" ht="59.95" customHeight="1" x14ac:dyDescent="0.3">
      <c r="B51" s="108"/>
      <c r="C51" s="208">
        <v>13</v>
      </c>
      <c r="D51" s="19"/>
      <c r="E51" s="34"/>
      <c r="F51" s="20"/>
      <c r="G51" s="271" t="str">
        <f>IF(D51="","",VLOOKUP(D51,LISTS!R$3:U$44,4,FALSE))</f>
        <v/>
      </c>
      <c r="H51" s="272" t="str">
        <f t="shared" si="16"/>
        <v/>
      </c>
      <c r="I51" s="273" t="str">
        <f>IF(D51="","",VLOOKUP(D51,LISTS!R$3:U$44,2,FALSE))</f>
        <v/>
      </c>
      <c r="J51" s="274" t="str">
        <f t="shared" si="17"/>
        <v/>
      </c>
      <c r="K51"/>
      <c r="L51" s="275">
        <v>13</v>
      </c>
      <c r="M51" s="20"/>
      <c r="N51" s="35"/>
      <c r="O51" s="35"/>
      <c r="P51" s="20"/>
      <c r="Q51" s="36"/>
      <c r="R51" s="35" t="str">
        <f t="shared" si="13"/>
        <v/>
      </c>
      <c r="S51" s="21" t="str">
        <f>IF(M51="","",IF(R51="yes","Please enter value from supplier",VLOOKUP(N51,LISTS!AB$3:AD$570,2,FALSE)))</f>
        <v/>
      </c>
      <c r="T51" s="276" t="str">
        <f t="shared" si="8"/>
        <v/>
      </c>
      <c r="U51" s="289" t="str">
        <f t="shared" si="14"/>
        <v/>
      </c>
      <c r="V51" s="290" t="str">
        <f>IF(M51="","",IF(R51="no",IF(ISERROR(VLOOKUP(O51,LISTS!AE:AF,2,FALSE)),LISTS!$AF$86,VLOOKUP(O51,LISTS!AE:AF,2,FALSE)),"Please enter value from supplier"))</f>
        <v/>
      </c>
      <c r="W51" s="291" t="str">
        <f>IF(M51="","",IF(R51="yes",U51*V51,VLOOKUP(N51,LISTS!AB$3:AD$570,3,FALSE)))</f>
        <v/>
      </c>
      <c r="X51" s="274" t="str">
        <f t="shared" si="9"/>
        <v/>
      </c>
      <c r="Z51" s="159" t="str">
        <f t="shared" si="10"/>
        <v/>
      </c>
      <c r="AA51" s="159" t="str">
        <f t="shared" si="15"/>
        <v/>
      </c>
    </row>
    <row r="52" spans="2:27" ht="59.95" customHeight="1" x14ac:dyDescent="0.3">
      <c r="B52" s="108"/>
      <c r="C52" s="208">
        <v>14</v>
      </c>
      <c r="D52" s="19"/>
      <c r="E52" s="34"/>
      <c r="F52" s="20"/>
      <c r="G52" s="271" t="str">
        <f>IF(D52="","",VLOOKUP(D52,LISTS!R$3:U$44,4,FALSE))</f>
        <v/>
      </c>
      <c r="H52" s="272" t="str">
        <f t="shared" si="16"/>
        <v/>
      </c>
      <c r="I52" s="273" t="str">
        <f>IF(D52="","",VLOOKUP(D52,LISTS!R$3:U$44,2,FALSE))</f>
        <v/>
      </c>
      <c r="J52" s="274" t="str">
        <f t="shared" si="17"/>
        <v/>
      </c>
      <c r="K52"/>
      <c r="L52" s="275">
        <v>14</v>
      </c>
      <c r="M52" s="20"/>
      <c r="N52" s="35"/>
      <c r="O52" s="35"/>
      <c r="P52" s="20"/>
      <c r="Q52" s="36"/>
      <c r="R52" s="35" t="str">
        <f t="shared" si="13"/>
        <v/>
      </c>
      <c r="S52" s="21" t="str">
        <f>IF(M52="","",IF(R52="yes","Please enter value from supplier",VLOOKUP(N52,LISTS!AB$3:AD$570,2,FALSE)))</f>
        <v/>
      </c>
      <c r="T52" s="276" t="str">
        <f t="shared" si="8"/>
        <v/>
      </c>
      <c r="U52" s="289" t="str">
        <f t="shared" si="14"/>
        <v/>
      </c>
      <c r="V52" s="290" t="str">
        <f>IF(M52="","",IF(R52="no",IF(ISERROR(VLOOKUP(O52,LISTS!AE:AF,2,FALSE)),LISTS!$AF$86,VLOOKUP(O52,LISTS!AE:AF,2,FALSE)),"Please enter value from supplier"))</f>
        <v/>
      </c>
      <c r="W52" s="291" t="str">
        <f>IF(M52="","",IF(R52="yes",U52*V52,VLOOKUP(N52,LISTS!AB$3:AD$570,3,FALSE)))</f>
        <v/>
      </c>
      <c r="X52" s="274" t="str">
        <f t="shared" si="9"/>
        <v/>
      </c>
      <c r="Z52" s="159" t="str">
        <f t="shared" si="10"/>
        <v/>
      </c>
      <c r="AA52" s="159" t="str">
        <f t="shared" si="15"/>
        <v/>
      </c>
    </row>
    <row r="53" spans="2:27" ht="59.95" customHeight="1" x14ac:dyDescent="0.3">
      <c r="B53" s="108"/>
      <c r="C53" s="208">
        <v>15</v>
      </c>
      <c r="D53" s="19"/>
      <c r="E53" s="34"/>
      <c r="F53" s="20"/>
      <c r="G53" s="271" t="str">
        <f>IF(D53="","",VLOOKUP(D53,LISTS!R$3:U$44,4,FALSE))</f>
        <v/>
      </c>
      <c r="H53" s="272" t="str">
        <f t="shared" si="16"/>
        <v/>
      </c>
      <c r="I53" s="273" t="str">
        <f>IF(D53="","",VLOOKUP(D53,LISTS!R$3:U$44,2,FALSE))</f>
        <v/>
      </c>
      <c r="J53" s="274" t="str">
        <f t="shared" si="17"/>
        <v/>
      </c>
      <c r="K53"/>
      <c r="L53" s="275">
        <v>15</v>
      </c>
      <c r="M53" s="20"/>
      <c r="N53" s="35"/>
      <c r="O53" s="35"/>
      <c r="P53" s="20"/>
      <c r="Q53" s="36"/>
      <c r="R53" s="35" t="str">
        <f t="shared" si="13"/>
        <v/>
      </c>
      <c r="S53" s="21" t="str">
        <f>IF(M53="","",IF(R53="yes","Please enter value from supplier",VLOOKUP(N53,LISTS!AB$3:AD$570,2,FALSE)))</f>
        <v/>
      </c>
      <c r="T53" s="276" t="str">
        <f t="shared" si="8"/>
        <v/>
      </c>
      <c r="U53" s="289" t="str">
        <f t="shared" si="14"/>
        <v/>
      </c>
      <c r="V53" s="290" t="str">
        <f>IF(M53="","",IF(R53="no",IF(ISERROR(VLOOKUP(O53,LISTS!AE:AF,2,FALSE)),LISTS!$AF$86,VLOOKUP(O53,LISTS!AE:AF,2,FALSE)),"Please enter value from supplier"))</f>
        <v/>
      </c>
      <c r="W53" s="291" t="str">
        <f>IF(M53="","",IF(R53="yes",U53*V53,VLOOKUP(N53,LISTS!AB$3:AD$570,3,FALSE)))</f>
        <v/>
      </c>
      <c r="X53" s="274" t="str">
        <f t="shared" si="9"/>
        <v/>
      </c>
      <c r="Z53" s="159" t="str">
        <f t="shared" si="10"/>
        <v/>
      </c>
      <c r="AA53" s="159" t="str">
        <f t="shared" si="15"/>
        <v/>
      </c>
    </row>
    <row r="54" spans="2:27" ht="59.95" customHeight="1" x14ac:dyDescent="0.3">
      <c r="B54" s="108"/>
      <c r="C54" s="208">
        <v>16</v>
      </c>
      <c r="D54" s="19"/>
      <c r="E54" s="34"/>
      <c r="F54" s="20"/>
      <c r="G54" s="271" t="str">
        <f>IF(D54="","",VLOOKUP(D54,LISTS!R$3:U$44,4,FALSE))</f>
        <v/>
      </c>
      <c r="H54" s="272" t="str">
        <f t="shared" si="16"/>
        <v/>
      </c>
      <c r="I54" s="273" t="str">
        <f>IF(D54="","",VLOOKUP(D54,LISTS!R$3:U$44,2,FALSE))</f>
        <v/>
      </c>
      <c r="J54" s="274" t="str">
        <f t="shared" si="17"/>
        <v/>
      </c>
      <c r="K54"/>
      <c r="L54" s="275">
        <v>16</v>
      </c>
      <c r="M54" s="20"/>
      <c r="N54" s="35"/>
      <c r="O54" s="35"/>
      <c r="P54" s="20"/>
      <c r="Q54" s="36"/>
      <c r="R54" s="35" t="str">
        <f t="shared" si="13"/>
        <v/>
      </c>
      <c r="S54" s="21" t="str">
        <f>IF(M54="","",IF(R54="yes","Please enter value from supplier",VLOOKUP(N54,LISTS!AB$3:AD$570,2,FALSE)))</f>
        <v/>
      </c>
      <c r="T54" s="276" t="str">
        <f t="shared" si="8"/>
        <v/>
      </c>
      <c r="U54" s="289" t="str">
        <f t="shared" si="14"/>
        <v/>
      </c>
      <c r="V54" s="290" t="str">
        <f>IF(M54="","",IF(R54="no",IF(ISERROR(VLOOKUP(O54,LISTS!AE:AF,2,FALSE)),LISTS!$AF$86,VLOOKUP(O54,LISTS!AE:AF,2,FALSE)),"Please enter value from supplier"))</f>
        <v/>
      </c>
      <c r="W54" s="291" t="str">
        <f>IF(M54="","",IF(R54="yes",U54*V54,VLOOKUP(N54,LISTS!AB$3:AD$570,3,FALSE)))</f>
        <v/>
      </c>
      <c r="X54" s="274" t="str">
        <f t="shared" si="9"/>
        <v/>
      </c>
      <c r="Z54" s="159" t="str">
        <f t="shared" si="10"/>
        <v/>
      </c>
      <c r="AA54" s="159" t="str">
        <f t="shared" si="15"/>
        <v/>
      </c>
    </row>
    <row r="55" spans="2:27" ht="59.95" customHeight="1" x14ac:dyDescent="0.3">
      <c r="B55" s="108"/>
      <c r="C55" s="208">
        <v>17</v>
      </c>
      <c r="D55" s="19"/>
      <c r="E55" s="34"/>
      <c r="F55" s="20"/>
      <c r="G55" s="271" t="str">
        <f>IF(D55="","",VLOOKUP(D55,LISTS!R$3:U$44,4,FALSE))</f>
        <v/>
      </c>
      <c r="H55" s="272" t="str">
        <f t="shared" si="16"/>
        <v/>
      </c>
      <c r="I55" s="273" t="str">
        <f>IF(D55="","",VLOOKUP(D55,LISTS!R$3:U$44,2,FALSE))</f>
        <v/>
      </c>
      <c r="J55" s="274" t="str">
        <f t="shared" si="17"/>
        <v/>
      </c>
      <c r="K55"/>
      <c r="L55" s="275">
        <v>17</v>
      </c>
      <c r="M55" s="20"/>
      <c r="N55" s="35"/>
      <c r="O55" s="35"/>
      <c r="P55" s="20"/>
      <c r="Q55" s="36"/>
      <c r="R55" s="35" t="str">
        <f t="shared" si="13"/>
        <v/>
      </c>
      <c r="S55" s="21" t="str">
        <f>IF(M55="","",IF(R55="yes","Please enter value from supplier",VLOOKUP(N55,LISTS!AB$3:AD$570,2,FALSE)))</f>
        <v/>
      </c>
      <c r="T55" s="276" t="str">
        <f t="shared" si="8"/>
        <v/>
      </c>
      <c r="U55" s="289" t="str">
        <f t="shared" si="14"/>
        <v/>
      </c>
      <c r="V55" s="290" t="str">
        <f>IF(M55="","",IF(R55="no",IF(ISERROR(VLOOKUP(O55,LISTS!AE:AF,2,FALSE)),LISTS!$AF$86,VLOOKUP(O55,LISTS!AE:AF,2,FALSE)),"Please enter value from supplier"))</f>
        <v/>
      </c>
      <c r="W55" s="291" t="str">
        <f>IF(M55="","",IF(R55="yes",U55*V55,VLOOKUP(N55,LISTS!AB$3:AD$570,3,FALSE)))</f>
        <v/>
      </c>
      <c r="X55" s="274" t="str">
        <f t="shared" si="9"/>
        <v/>
      </c>
      <c r="Z55" s="159" t="str">
        <f t="shared" si="10"/>
        <v/>
      </c>
      <c r="AA55" s="159" t="str">
        <f t="shared" si="15"/>
        <v/>
      </c>
    </row>
    <row r="56" spans="2:27" ht="59.95" customHeight="1" x14ac:dyDescent="0.3">
      <c r="B56" s="108"/>
      <c r="C56" s="208">
        <v>18</v>
      </c>
      <c r="D56" s="19"/>
      <c r="E56" s="34"/>
      <c r="F56" s="20"/>
      <c r="G56" s="271" t="str">
        <f>IF(D56="","",VLOOKUP(D56,LISTS!R$3:U$44,4,FALSE))</f>
        <v/>
      </c>
      <c r="H56" s="272" t="str">
        <f t="shared" si="16"/>
        <v/>
      </c>
      <c r="I56" s="273" t="str">
        <f>IF(D56="","",VLOOKUP(D56,LISTS!R$3:U$44,2,FALSE))</f>
        <v/>
      </c>
      <c r="J56" s="274" t="str">
        <f t="shared" si="17"/>
        <v/>
      </c>
      <c r="K56"/>
      <c r="L56" s="275">
        <v>18</v>
      </c>
      <c r="M56" s="20"/>
      <c r="N56" s="35"/>
      <c r="O56" s="35"/>
      <c r="P56" s="20"/>
      <c r="Q56" s="36"/>
      <c r="R56" s="35" t="str">
        <f t="shared" si="13"/>
        <v/>
      </c>
      <c r="S56" s="21" t="str">
        <f>IF(M56="","",IF(R56="yes","Please enter value from supplier",VLOOKUP(N56,LISTS!AB$3:AD$570,2,FALSE)))</f>
        <v/>
      </c>
      <c r="T56" s="276" t="str">
        <f t="shared" si="8"/>
        <v/>
      </c>
      <c r="U56" s="289" t="str">
        <f t="shared" si="14"/>
        <v/>
      </c>
      <c r="V56" s="290" t="str">
        <f>IF(M56="","",IF(R56="no",IF(ISERROR(VLOOKUP(O56,LISTS!AE:AF,2,FALSE)),LISTS!$AF$86,VLOOKUP(O56,LISTS!AE:AF,2,FALSE)),"Please enter value from supplier"))</f>
        <v/>
      </c>
      <c r="W56" s="291" t="str">
        <f>IF(M56="","",IF(R56="yes",U56*V56,VLOOKUP(N56,LISTS!AB$3:AD$570,3,FALSE)))</f>
        <v/>
      </c>
      <c r="X56" s="274" t="str">
        <f t="shared" si="9"/>
        <v/>
      </c>
      <c r="Z56" s="159" t="str">
        <f t="shared" si="10"/>
        <v/>
      </c>
      <c r="AA56" s="159" t="str">
        <f t="shared" si="15"/>
        <v/>
      </c>
    </row>
    <row r="57" spans="2:27" ht="59.95" customHeight="1" x14ac:dyDescent="0.3">
      <c r="B57" s="108"/>
      <c r="C57" s="208">
        <v>19</v>
      </c>
      <c r="D57" s="19"/>
      <c r="E57" s="34"/>
      <c r="F57" s="20"/>
      <c r="G57" s="271" t="str">
        <f>IF(D57="","",VLOOKUP(D57,LISTS!R$3:U$44,4,FALSE))</f>
        <v/>
      </c>
      <c r="H57" s="272" t="str">
        <f t="shared" si="16"/>
        <v/>
      </c>
      <c r="I57" s="273" t="str">
        <f>IF(D57="","",VLOOKUP(D57,LISTS!R$3:U$44,2,FALSE))</f>
        <v/>
      </c>
      <c r="J57" s="274" t="str">
        <f t="shared" si="17"/>
        <v/>
      </c>
      <c r="K57"/>
      <c r="L57" s="275">
        <v>19</v>
      </c>
      <c r="M57" s="20"/>
      <c r="N57" s="35"/>
      <c r="O57" s="35"/>
      <c r="P57" s="20"/>
      <c r="Q57" s="36"/>
      <c r="R57" s="35" t="str">
        <f t="shared" si="13"/>
        <v/>
      </c>
      <c r="S57" s="21" t="str">
        <f>IF(M57="","",IF(R57="yes","Please enter value from supplier",VLOOKUP(N57,LISTS!AB$3:AD$570,2,FALSE)))</f>
        <v/>
      </c>
      <c r="T57" s="276" t="str">
        <f t="shared" si="8"/>
        <v/>
      </c>
      <c r="U57" s="289" t="str">
        <f t="shared" si="14"/>
        <v/>
      </c>
      <c r="V57" s="290" t="str">
        <f>IF(M57="","",IF(R57="no",IF(ISERROR(VLOOKUP(O57,LISTS!AE:AF,2,FALSE)),LISTS!$AF$86,VLOOKUP(O57,LISTS!AE:AF,2,FALSE)),"Please enter value from supplier"))</f>
        <v/>
      </c>
      <c r="W57" s="291" t="str">
        <f>IF(M57="","",IF(R57="yes",U57*V57,VLOOKUP(N57,LISTS!AB$3:AD$570,3,FALSE)))</f>
        <v/>
      </c>
      <c r="X57" s="274" t="str">
        <f t="shared" si="9"/>
        <v/>
      </c>
      <c r="Z57" s="159" t="str">
        <f t="shared" si="10"/>
        <v/>
      </c>
      <c r="AA57" s="159" t="str">
        <f t="shared" si="15"/>
        <v/>
      </c>
    </row>
    <row r="58" spans="2:27" ht="59.95" customHeight="1" x14ac:dyDescent="0.3">
      <c r="B58" s="108"/>
      <c r="C58" s="208">
        <v>20</v>
      </c>
      <c r="D58" s="19"/>
      <c r="E58" s="34"/>
      <c r="F58" s="20"/>
      <c r="G58" s="271" t="str">
        <f>IF(D58="","",VLOOKUP(D58,LISTS!R$3:U$44,4,FALSE))</f>
        <v/>
      </c>
      <c r="H58" s="272" t="str">
        <f t="shared" si="16"/>
        <v/>
      </c>
      <c r="I58" s="273" t="str">
        <f>IF(D58="","",VLOOKUP(D58,LISTS!R$3:U$44,2,FALSE))</f>
        <v/>
      </c>
      <c r="J58" s="274" t="str">
        <f t="shared" si="17"/>
        <v/>
      </c>
      <c r="K58"/>
      <c r="L58" s="275">
        <v>20</v>
      </c>
      <c r="M58" s="20"/>
      <c r="N58" s="35"/>
      <c r="O58" s="35"/>
      <c r="P58" s="20"/>
      <c r="Q58" s="36"/>
      <c r="R58" s="35" t="str">
        <f t="shared" si="13"/>
        <v/>
      </c>
      <c r="S58" s="21" t="str">
        <f>IF(M58="","",IF(R58="yes","Please enter value from supplier",VLOOKUP(N58,LISTS!AB$3:AD$570,2,FALSE)))</f>
        <v/>
      </c>
      <c r="T58" s="276" t="str">
        <f t="shared" si="8"/>
        <v/>
      </c>
      <c r="U58" s="289" t="str">
        <f t="shared" si="14"/>
        <v/>
      </c>
      <c r="V58" s="290" t="str">
        <f>IF(M58="","",IF(R58="no",IF(ISERROR(VLOOKUP(O58,LISTS!AE:AF,2,FALSE)),LISTS!$AF$86,VLOOKUP(O58,LISTS!AE:AF,2,FALSE)),"Please enter value from supplier"))</f>
        <v/>
      </c>
      <c r="W58" s="291" t="str">
        <f>IF(M58="","",IF(R58="yes",U58*V58,VLOOKUP(N58,LISTS!AB$3:AD$570,3,FALSE)))</f>
        <v/>
      </c>
      <c r="X58" s="274" t="str">
        <f t="shared" si="9"/>
        <v/>
      </c>
      <c r="Z58" s="159" t="str">
        <f t="shared" si="10"/>
        <v/>
      </c>
      <c r="AA58" s="159" t="str">
        <f t="shared" si="15"/>
        <v/>
      </c>
    </row>
    <row r="59" spans="2:27" ht="59.95" customHeight="1" x14ac:dyDescent="0.3">
      <c r="B59" s="108"/>
      <c r="C59" s="208">
        <v>21</v>
      </c>
      <c r="D59" s="19"/>
      <c r="E59" s="34"/>
      <c r="F59" s="20"/>
      <c r="G59" s="271" t="str">
        <f>IF(D59="","",VLOOKUP(D59,LISTS!R$3:U$44,4,FALSE))</f>
        <v/>
      </c>
      <c r="H59" s="272" t="str">
        <f t="shared" si="16"/>
        <v/>
      </c>
      <c r="I59" s="273" t="str">
        <f>IF(D59="","",VLOOKUP(D59,LISTS!R$3:U$44,2,FALSE))</f>
        <v/>
      </c>
      <c r="J59" s="274" t="str">
        <f t="shared" si="17"/>
        <v/>
      </c>
      <c r="K59"/>
      <c r="L59" s="275">
        <v>21</v>
      </c>
      <c r="M59" s="20"/>
      <c r="N59" s="35"/>
      <c r="O59" s="35"/>
      <c r="P59" s="20"/>
      <c r="Q59" s="36"/>
      <c r="R59" s="35" t="str">
        <f t="shared" si="13"/>
        <v/>
      </c>
      <c r="S59" s="21" t="str">
        <f>IF(M59="","",IF(R59="yes","Please enter value from supplier",VLOOKUP(N59,LISTS!AB$3:AD$570,2,FALSE)))</f>
        <v/>
      </c>
      <c r="T59" s="276" t="str">
        <f t="shared" si="8"/>
        <v/>
      </c>
      <c r="U59" s="289" t="str">
        <f t="shared" si="14"/>
        <v/>
      </c>
      <c r="V59" s="290" t="str">
        <f>IF(M59="","",IF(R59="no",IF(ISERROR(VLOOKUP(O59,LISTS!AE:AF,2,FALSE)),LISTS!$AF$86,VLOOKUP(O59,LISTS!AE:AF,2,FALSE)),"Please enter value from supplier"))</f>
        <v/>
      </c>
      <c r="W59" s="291" t="str">
        <f>IF(M59="","",IF(R59="yes",U59*V59,VLOOKUP(N59,LISTS!AB$3:AD$570,3,FALSE)))</f>
        <v/>
      </c>
      <c r="X59" s="274" t="str">
        <f t="shared" si="9"/>
        <v/>
      </c>
      <c r="Z59" s="159" t="str">
        <f t="shared" si="10"/>
        <v/>
      </c>
      <c r="AA59" s="159" t="str">
        <f t="shared" si="15"/>
        <v/>
      </c>
    </row>
    <row r="60" spans="2:27" ht="59.95" customHeight="1" x14ac:dyDescent="0.3">
      <c r="B60" s="108"/>
      <c r="C60" s="208">
        <v>22</v>
      </c>
      <c r="D60" s="19"/>
      <c r="E60" s="34"/>
      <c r="F60" s="20"/>
      <c r="G60" s="271" t="str">
        <f>IF(D60="","",VLOOKUP(D60,LISTS!R$3:U$44,4,FALSE))</f>
        <v/>
      </c>
      <c r="H60" s="272" t="str">
        <f t="shared" si="16"/>
        <v/>
      </c>
      <c r="I60" s="273" t="str">
        <f>IF(D60="","",VLOOKUP(D60,LISTS!R$3:U$44,2,FALSE))</f>
        <v/>
      </c>
      <c r="J60" s="274" t="str">
        <f t="shared" si="17"/>
        <v/>
      </c>
      <c r="K60"/>
      <c r="L60" s="275">
        <v>22</v>
      </c>
      <c r="M60" s="20"/>
      <c r="N60" s="35"/>
      <c r="O60" s="35"/>
      <c r="P60" s="20"/>
      <c r="Q60" s="36"/>
      <c r="R60" s="35" t="str">
        <f t="shared" si="13"/>
        <v/>
      </c>
      <c r="S60" s="21" t="str">
        <f>IF(M60="","",IF(R60="yes","Please enter value from supplier",VLOOKUP(N60,LISTS!AB$3:AD$570,2,FALSE)))</f>
        <v/>
      </c>
      <c r="T60" s="276" t="str">
        <f t="shared" si="8"/>
        <v/>
      </c>
      <c r="U60" s="289" t="str">
        <f t="shared" si="14"/>
        <v/>
      </c>
      <c r="V60" s="290" t="str">
        <f>IF(M60="","",IF(R60="no",IF(ISERROR(VLOOKUP(O60,LISTS!AE:AF,2,FALSE)),LISTS!$AF$86,VLOOKUP(O60,LISTS!AE:AF,2,FALSE)),"Please enter value from supplier"))</f>
        <v/>
      </c>
      <c r="W60" s="291" t="str">
        <f>IF(M60="","",IF(R60="yes",U60*V60,VLOOKUP(N60,LISTS!AB$3:AD$570,3,FALSE)))</f>
        <v/>
      </c>
      <c r="X60" s="274" t="str">
        <f t="shared" si="9"/>
        <v/>
      </c>
      <c r="Z60" s="159" t="str">
        <f t="shared" si="10"/>
        <v/>
      </c>
      <c r="AA60" s="159" t="str">
        <f t="shared" si="15"/>
        <v/>
      </c>
    </row>
    <row r="61" spans="2:27" ht="59.95" customHeight="1" x14ac:dyDescent="0.3">
      <c r="B61" s="108"/>
      <c r="C61" s="208">
        <v>23</v>
      </c>
      <c r="D61" s="19"/>
      <c r="E61" s="34"/>
      <c r="F61" s="20"/>
      <c r="G61" s="271" t="str">
        <f>IF(D61="","",VLOOKUP(D61,LISTS!R$3:U$44,4,FALSE))</f>
        <v/>
      </c>
      <c r="H61" s="272" t="str">
        <f t="shared" si="16"/>
        <v/>
      </c>
      <c r="I61" s="273" t="str">
        <f>IF(D61="","",VLOOKUP(D61,LISTS!R$3:U$44,2,FALSE))</f>
        <v/>
      </c>
      <c r="J61" s="274" t="str">
        <f t="shared" si="17"/>
        <v/>
      </c>
      <c r="K61"/>
      <c r="L61" s="275">
        <v>23</v>
      </c>
      <c r="M61" s="20"/>
      <c r="N61" s="35"/>
      <c r="O61" s="35"/>
      <c r="P61" s="20"/>
      <c r="Q61" s="36"/>
      <c r="R61" s="35" t="str">
        <f t="shared" si="13"/>
        <v/>
      </c>
      <c r="S61" s="21" t="str">
        <f>IF(M61="","",IF(R61="yes","Please enter value from supplier",VLOOKUP(N61,LISTS!AB$3:AD$570,2,FALSE)))</f>
        <v/>
      </c>
      <c r="T61" s="276" t="str">
        <f t="shared" si="8"/>
        <v/>
      </c>
      <c r="U61" s="289" t="str">
        <f t="shared" si="14"/>
        <v/>
      </c>
      <c r="V61" s="290" t="str">
        <f>IF(M61="","",IF(R61="no",IF(ISERROR(VLOOKUP(O61,LISTS!AE:AF,2,FALSE)),LISTS!$AF$86,VLOOKUP(O61,LISTS!AE:AF,2,FALSE)),"Please enter value from supplier"))</f>
        <v/>
      </c>
      <c r="W61" s="291" t="str">
        <f>IF(M61="","",IF(R61="yes",U61*V61,VLOOKUP(N61,LISTS!AB$3:AD$570,3,FALSE)))</f>
        <v/>
      </c>
      <c r="X61" s="274" t="str">
        <f t="shared" si="9"/>
        <v/>
      </c>
      <c r="Z61" s="159" t="str">
        <f t="shared" si="10"/>
        <v/>
      </c>
      <c r="AA61" s="159" t="str">
        <f t="shared" si="15"/>
        <v/>
      </c>
    </row>
    <row r="62" spans="2:27" ht="59.95" customHeight="1" x14ac:dyDescent="0.3">
      <c r="B62" s="108"/>
      <c r="C62" s="208">
        <v>24</v>
      </c>
      <c r="D62" s="19"/>
      <c r="E62" s="34"/>
      <c r="F62" s="20"/>
      <c r="G62" s="271" t="str">
        <f>IF(D62="","",VLOOKUP(D62,LISTS!R$3:U$44,4,FALSE))</f>
        <v/>
      </c>
      <c r="H62" s="272" t="str">
        <f t="shared" si="16"/>
        <v/>
      </c>
      <c r="I62" s="273" t="str">
        <f>IF(D62="","",VLOOKUP(D62,LISTS!R$3:U$44,2,FALSE))</f>
        <v/>
      </c>
      <c r="J62" s="274" t="str">
        <f t="shared" si="17"/>
        <v/>
      </c>
      <c r="K62"/>
      <c r="L62" s="275">
        <v>24</v>
      </c>
      <c r="M62" s="20"/>
      <c r="N62" s="35"/>
      <c r="O62" s="35"/>
      <c r="P62" s="20"/>
      <c r="Q62" s="36"/>
      <c r="R62" s="35" t="str">
        <f t="shared" si="13"/>
        <v/>
      </c>
      <c r="S62" s="21" t="str">
        <f>IF(M62="","",IF(R62="yes","Please enter value from supplier",VLOOKUP(N62,LISTS!AB$3:AD$570,2,FALSE)))</f>
        <v/>
      </c>
      <c r="T62" s="276" t="str">
        <f t="shared" si="8"/>
        <v/>
      </c>
      <c r="U62" s="289" t="str">
        <f t="shared" si="14"/>
        <v/>
      </c>
      <c r="V62" s="290" t="str">
        <f>IF(M62="","",IF(R62="no",IF(ISERROR(VLOOKUP(O62,LISTS!AE:AF,2,FALSE)),LISTS!$AF$86,VLOOKUP(O62,LISTS!AE:AF,2,FALSE)),"Please enter value from supplier"))</f>
        <v/>
      </c>
      <c r="W62" s="291" t="str">
        <f>IF(M62="","",IF(R62="yes",U62*V62,VLOOKUP(N62,LISTS!AB$3:AD$570,3,FALSE)))</f>
        <v/>
      </c>
      <c r="X62" s="274" t="str">
        <f t="shared" si="9"/>
        <v/>
      </c>
      <c r="Z62" s="159" t="str">
        <f t="shared" si="10"/>
        <v/>
      </c>
      <c r="AA62" s="159" t="str">
        <f t="shared" si="15"/>
        <v/>
      </c>
    </row>
    <row r="63" spans="2:27" ht="59.95" customHeight="1" x14ac:dyDescent="0.3">
      <c r="B63" s="108"/>
      <c r="C63" s="208">
        <v>25</v>
      </c>
      <c r="D63" s="19"/>
      <c r="E63" s="34"/>
      <c r="F63" s="20"/>
      <c r="G63" s="271" t="str">
        <f>IF(D63="","",VLOOKUP(D63,LISTS!R$3:U$44,4,FALSE))</f>
        <v/>
      </c>
      <c r="H63" s="272" t="str">
        <f t="shared" si="16"/>
        <v/>
      </c>
      <c r="I63" s="273" t="str">
        <f>IF(D63="","",VLOOKUP(D63,LISTS!R$3:U$44,2,FALSE))</f>
        <v/>
      </c>
      <c r="J63" s="274" t="str">
        <f t="shared" si="17"/>
        <v/>
      </c>
      <c r="K63"/>
      <c r="L63" s="275">
        <v>25</v>
      </c>
      <c r="M63" s="20"/>
      <c r="N63" s="35"/>
      <c r="O63" s="35"/>
      <c r="P63" s="20"/>
      <c r="Q63" s="36"/>
      <c r="R63" s="35" t="str">
        <f t="shared" si="13"/>
        <v/>
      </c>
      <c r="S63" s="21" t="str">
        <f>IF(M63="","",IF(R63="yes","Please enter value from supplier",VLOOKUP(N63,LISTS!AB$3:AD$570,2,FALSE)))</f>
        <v/>
      </c>
      <c r="T63" s="276" t="str">
        <f t="shared" si="8"/>
        <v/>
      </c>
      <c r="U63" s="289" t="str">
        <f t="shared" si="14"/>
        <v/>
      </c>
      <c r="V63" s="290" t="str">
        <f>IF(M63="","",IF(R63="no",IF(ISERROR(VLOOKUP(O63,LISTS!AE:AF,2,FALSE)),LISTS!$AF$86,VLOOKUP(O63,LISTS!AE:AF,2,FALSE)),"Please enter value from supplier"))</f>
        <v/>
      </c>
      <c r="W63" s="291" t="str">
        <f>IF(M63="","",IF(R63="yes",U63*V63,VLOOKUP(N63,LISTS!AB$3:AD$570,3,FALSE)))</f>
        <v/>
      </c>
      <c r="X63" s="274" t="str">
        <f t="shared" si="9"/>
        <v/>
      </c>
      <c r="Z63" s="159" t="str">
        <f t="shared" si="10"/>
        <v/>
      </c>
      <c r="AA63" s="159" t="str">
        <f t="shared" si="15"/>
        <v/>
      </c>
    </row>
    <row r="64" spans="2:27" ht="59.95" customHeight="1" x14ac:dyDescent="0.3">
      <c r="B64" s="108"/>
      <c r="C64" s="208">
        <v>26</v>
      </c>
      <c r="D64" s="19"/>
      <c r="E64" s="34"/>
      <c r="F64" s="20"/>
      <c r="G64" s="271" t="str">
        <f>IF(D64="","",VLOOKUP(D64,LISTS!R$3:U$44,4,FALSE))</f>
        <v/>
      </c>
      <c r="H64" s="272" t="str">
        <f t="shared" si="16"/>
        <v/>
      </c>
      <c r="I64" s="273" t="str">
        <f>IF(D64="","",VLOOKUP(D64,LISTS!R$3:U$44,2,FALSE))</f>
        <v/>
      </c>
      <c r="J64" s="274" t="str">
        <f t="shared" si="17"/>
        <v/>
      </c>
      <c r="K64"/>
      <c r="L64" s="275">
        <v>26</v>
      </c>
      <c r="M64" s="20"/>
      <c r="N64" s="35"/>
      <c r="O64" s="35"/>
      <c r="P64" s="20"/>
      <c r="Q64" s="36"/>
      <c r="R64" s="35" t="str">
        <f t="shared" si="13"/>
        <v/>
      </c>
      <c r="S64" s="21" t="str">
        <f>IF(M64="","",IF(R64="yes","Please enter value from supplier",VLOOKUP(N64,LISTS!AB$3:AD$570,2,FALSE)))</f>
        <v/>
      </c>
      <c r="T64" s="276" t="str">
        <f t="shared" si="8"/>
        <v/>
      </c>
      <c r="U64" s="289" t="str">
        <f t="shared" si="14"/>
        <v/>
      </c>
      <c r="V64" s="290" t="str">
        <f>IF(M64="","",IF(R64="no",IF(ISERROR(VLOOKUP(O64,LISTS!AE:AF,2,FALSE)),LISTS!$AF$86,VLOOKUP(O64,LISTS!AE:AF,2,FALSE)),"Please enter value from supplier"))</f>
        <v/>
      </c>
      <c r="W64" s="291" t="str">
        <f>IF(M64="","",IF(R64="yes",U64*V64,VLOOKUP(N64,LISTS!AB$3:AD$570,3,FALSE)))</f>
        <v/>
      </c>
      <c r="X64" s="274" t="str">
        <f t="shared" si="9"/>
        <v/>
      </c>
      <c r="Z64" s="159" t="str">
        <f t="shared" si="10"/>
        <v/>
      </c>
      <c r="AA64" s="159" t="str">
        <f t="shared" si="15"/>
        <v/>
      </c>
    </row>
    <row r="65" spans="2:27" ht="59.95" customHeight="1" x14ac:dyDescent="0.3">
      <c r="B65" s="108"/>
      <c r="C65" s="208">
        <v>27</v>
      </c>
      <c r="D65" s="19"/>
      <c r="E65" s="34"/>
      <c r="F65" s="20"/>
      <c r="G65" s="271" t="str">
        <f>IF(D65="","",VLOOKUP(D65,LISTS!R$3:U$44,4,FALSE))</f>
        <v/>
      </c>
      <c r="H65" s="272" t="str">
        <f t="shared" si="16"/>
        <v/>
      </c>
      <c r="I65" s="273" t="str">
        <f>IF(D65="","",VLOOKUP(D65,LISTS!R$3:U$44,2,FALSE))</f>
        <v/>
      </c>
      <c r="J65" s="274" t="str">
        <f t="shared" si="17"/>
        <v/>
      </c>
      <c r="K65"/>
      <c r="L65" s="275">
        <v>27</v>
      </c>
      <c r="M65" s="20"/>
      <c r="N65" s="35"/>
      <c r="O65" s="35"/>
      <c r="P65" s="20"/>
      <c r="Q65" s="36"/>
      <c r="R65" s="35" t="str">
        <f t="shared" si="13"/>
        <v/>
      </c>
      <c r="S65" s="21" t="str">
        <f>IF(M65="","",IF(R65="yes","Please enter value from supplier",VLOOKUP(N65,LISTS!AB$3:AD$570,2,FALSE)))</f>
        <v/>
      </c>
      <c r="T65" s="276" t="str">
        <f t="shared" si="8"/>
        <v/>
      </c>
      <c r="U65" s="289" t="str">
        <f t="shared" si="14"/>
        <v/>
      </c>
      <c r="V65" s="290" t="str">
        <f>IF(M65="","",IF(R65="no",IF(ISERROR(VLOOKUP(O65,LISTS!AE:AF,2,FALSE)),LISTS!$AF$86,VLOOKUP(O65,LISTS!AE:AF,2,FALSE)),"Please enter value from supplier"))</f>
        <v/>
      </c>
      <c r="W65" s="291" t="str">
        <f>IF(M65="","",IF(R65="yes",U65*V65,VLOOKUP(N65,LISTS!AB$3:AD$570,3,FALSE)))</f>
        <v/>
      </c>
      <c r="X65" s="274" t="str">
        <f t="shared" si="9"/>
        <v/>
      </c>
      <c r="Z65" s="159" t="str">
        <f t="shared" si="10"/>
        <v/>
      </c>
      <c r="AA65" s="159" t="str">
        <f t="shared" si="15"/>
        <v/>
      </c>
    </row>
    <row r="66" spans="2:27" ht="59.95" customHeight="1" x14ac:dyDescent="0.3">
      <c r="B66" s="108"/>
      <c r="C66" s="208">
        <v>28</v>
      </c>
      <c r="D66" s="19"/>
      <c r="E66" s="34"/>
      <c r="F66" s="20"/>
      <c r="G66" s="271" t="str">
        <f>IF(D66="","",VLOOKUP(D66,LISTS!R$3:U$44,4,FALSE))</f>
        <v/>
      </c>
      <c r="H66" s="272" t="str">
        <f t="shared" si="16"/>
        <v/>
      </c>
      <c r="I66" s="273" t="str">
        <f>IF(D66="","",VLOOKUP(D66,LISTS!R$3:U$44,2,FALSE))</f>
        <v/>
      </c>
      <c r="J66" s="274" t="str">
        <f t="shared" si="17"/>
        <v/>
      </c>
      <c r="K66"/>
      <c r="L66" s="275">
        <v>28</v>
      </c>
      <c r="M66" s="20"/>
      <c r="N66" s="35"/>
      <c r="O66" s="35"/>
      <c r="P66" s="20"/>
      <c r="Q66" s="36"/>
      <c r="R66" s="35" t="str">
        <f t="shared" si="13"/>
        <v/>
      </c>
      <c r="S66" s="21" t="str">
        <f>IF(M66="","",IF(R66="yes","Please enter value from supplier",VLOOKUP(N66,LISTS!AB$3:AD$570,2,FALSE)))</f>
        <v/>
      </c>
      <c r="T66" s="276" t="str">
        <f t="shared" si="8"/>
        <v/>
      </c>
      <c r="U66" s="289" t="str">
        <f t="shared" si="14"/>
        <v/>
      </c>
      <c r="V66" s="290" t="str">
        <f>IF(M66="","",IF(R66="no",IF(ISERROR(VLOOKUP(O66,LISTS!AE:AF,2,FALSE)),LISTS!$AF$86,VLOOKUP(O66,LISTS!AE:AF,2,FALSE)),"Please enter value from supplier"))</f>
        <v/>
      </c>
      <c r="W66" s="291" t="str">
        <f>IF(M66="","",IF(R66="yes",U66*V66,VLOOKUP(N66,LISTS!AB$3:AD$570,3,FALSE)))</f>
        <v/>
      </c>
      <c r="X66" s="274" t="str">
        <f t="shared" si="9"/>
        <v/>
      </c>
      <c r="Z66" s="159" t="str">
        <f t="shared" si="10"/>
        <v/>
      </c>
      <c r="AA66" s="159" t="str">
        <f t="shared" si="15"/>
        <v/>
      </c>
    </row>
    <row r="67" spans="2:27" ht="59.95" customHeight="1" x14ac:dyDescent="0.3">
      <c r="B67" s="108"/>
      <c r="C67" s="208">
        <v>29</v>
      </c>
      <c r="D67" s="19"/>
      <c r="E67" s="34"/>
      <c r="F67" s="20"/>
      <c r="G67" s="271" t="str">
        <f>IF(D67="","",VLOOKUP(D67,LISTS!R$3:U$44,4,FALSE))</f>
        <v/>
      </c>
      <c r="H67" s="272" t="str">
        <f t="shared" si="16"/>
        <v/>
      </c>
      <c r="I67" s="273" t="str">
        <f>IF(D67="","",VLOOKUP(D67,LISTS!R$3:U$44,2,FALSE))</f>
        <v/>
      </c>
      <c r="J67" s="274" t="str">
        <f t="shared" si="17"/>
        <v/>
      </c>
      <c r="K67"/>
      <c r="L67" s="275">
        <v>29</v>
      </c>
      <c r="M67" s="20"/>
      <c r="N67" s="35"/>
      <c r="O67" s="35"/>
      <c r="P67" s="20"/>
      <c r="Q67" s="36"/>
      <c r="R67" s="35" t="str">
        <f t="shared" si="13"/>
        <v/>
      </c>
      <c r="S67" s="21" t="str">
        <f>IF(M67="","",IF(R67="yes","Please enter value from supplier",VLOOKUP(N67,LISTS!AB$3:AD$570,2,FALSE)))</f>
        <v/>
      </c>
      <c r="T67" s="276" t="str">
        <f t="shared" si="8"/>
        <v/>
      </c>
      <c r="U67" s="289" t="str">
        <f t="shared" si="14"/>
        <v/>
      </c>
      <c r="V67" s="290" t="str">
        <f>IF(M67="","",IF(R67="no",IF(ISERROR(VLOOKUP(O67,LISTS!AE:AF,2,FALSE)),LISTS!$AF$86,VLOOKUP(O67,LISTS!AE:AF,2,FALSE)),"Please enter value from supplier"))</f>
        <v/>
      </c>
      <c r="W67" s="291" t="str">
        <f>IF(M67="","",IF(R67="yes",U67*V67,VLOOKUP(N67,LISTS!AB$3:AD$570,3,FALSE)))</f>
        <v/>
      </c>
      <c r="X67" s="274" t="str">
        <f t="shared" si="9"/>
        <v/>
      </c>
      <c r="Z67" s="159" t="str">
        <f t="shared" si="10"/>
        <v/>
      </c>
      <c r="AA67" s="159" t="str">
        <f t="shared" si="15"/>
        <v/>
      </c>
    </row>
    <row r="68" spans="2:27" ht="59.95" customHeight="1" x14ac:dyDescent="0.3">
      <c r="B68" s="108"/>
      <c r="C68" s="208">
        <v>30</v>
      </c>
      <c r="D68" s="19"/>
      <c r="E68" s="34"/>
      <c r="F68" s="20"/>
      <c r="G68" s="271" t="str">
        <f>IF(D68="","",VLOOKUP(D68,LISTS!R$3:U$44,4,FALSE))</f>
        <v/>
      </c>
      <c r="H68" s="272" t="str">
        <f t="shared" si="16"/>
        <v/>
      </c>
      <c r="I68" s="273" t="str">
        <f>IF(D68="","",VLOOKUP(D68,LISTS!R$3:U$44,2,FALSE))</f>
        <v/>
      </c>
      <c r="J68" s="274" t="str">
        <f t="shared" si="17"/>
        <v/>
      </c>
      <c r="K68"/>
      <c r="L68" s="275">
        <v>30</v>
      </c>
      <c r="M68" s="20"/>
      <c r="N68" s="35"/>
      <c r="O68" s="35"/>
      <c r="P68" s="20"/>
      <c r="Q68" s="36"/>
      <c r="R68" s="35" t="str">
        <f t="shared" si="13"/>
        <v/>
      </c>
      <c r="S68" s="21" t="str">
        <f>IF(M68="","",IF(R68="yes","Please enter value from supplier",VLOOKUP(N68,LISTS!AB$3:AD$570,2,FALSE)))</f>
        <v/>
      </c>
      <c r="T68" s="276" t="str">
        <f t="shared" si="8"/>
        <v/>
      </c>
      <c r="U68" s="289" t="str">
        <f t="shared" si="14"/>
        <v/>
      </c>
      <c r="V68" s="290" t="str">
        <f>IF(M68="","",IF(R68="no",IF(ISERROR(VLOOKUP(O68,LISTS!AE:AF,2,FALSE)),LISTS!$AF$86,VLOOKUP(O68,LISTS!AE:AF,2,FALSE)),"Please enter value from supplier"))</f>
        <v/>
      </c>
      <c r="W68" s="291" t="str">
        <f>IF(M68="","",IF(R68="yes",U68*V68,VLOOKUP(N68,LISTS!AB$3:AD$570,3,FALSE)))</f>
        <v/>
      </c>
      <c r="X68" s="274" t="str">
        <f t="shared" si="9"/>
        <v/>
      </c>
      <c r="Z68" s="159" t="str">
        <f t="shared" si="10"/>
        <v/>
      </c>
      <c r="AA68" s="159" t="str">
        <f t="shared" si="15"/>
        <v/>
      </c>
    </row>
    <row r="69" spans="2:27" ht="59.95" customHeight="1" x14ac:dyDescent="0.3">
      <c r="B69" s="108"/>
      <c r="C69" s="208">
        <v>31</v>
      </c>
      <c r="D69" s="19"/>
      <c r="E69" s="34"/>
      <c r="F69" s="20"/>
      <c r="G69" s="271" t="str">
        <f>IF(D69="","",VLOOKUP(D69,LISTS!R$3:U$44,4,FALSE))</f>
        <v/>
      </c>
      <c r="H69" s="272" t="str">
        <f t="shared" si="16"/>
        <v/>
      </c>
      <c r="I69" s="273" t="str">
        <f>IF(D69="","",VLOOKUP(D69,LISTS!R$3:U$44,2,FALSE))</f>
        <v/>
      </c>
      <c r="J69" s="274" t="str">
        <f t="shared" si="17"/>
        <v/>
      </c>
      <c r="K69"/>
      <c r="L69" s="275">
        <v>31</v>
      </c>
      <c r="M69" s="20"/>
      <c r="N69" s="35"/>
      <c r="O69" s="35"/>
      <c r="P69" s="20"/>
      <c r="Q69" s="36"/>
      <c r="R69" s="35" t="str">
        <f t="shared" si="13"/>
        <v/>
      </c>
      <c r="S69" s="21" t="str">
        <f>IF(M69="","",IF(R69="yes","Please enter value from supplier",VLOOKUP(N69,LISTS!AB$3:AD$570,2,FALSE)))</f>
        <v/>
      </c>
      <c r="T69" s="276" t="str">
        <f t="shared" si="8"/>
        <v/>
      </c>
      <c r="U69" s="289" t="str">
        <f t="shared" si="14"/>
        <v/>
      </c>
      <c r="V69" s="290" t="str">
        <f>IF(M69="","",IF(R69="no",IF(ISERROR(VLOOKUP(O69,LISTS!AE:AF,2,FALSE)),LISTS!$AF$86,VLOOKUP(O69,LISTS!AE:AF,2,FALSE)),"Please enter value from supplier"))</f>
        <v/>
      </c>
      <c r="W69" s="291" t="str">
        <f>IF(M69="","",IF(R69="yes",U69*V69,VLOOKUP(N69,LISTS!AB$3:AD$570,3,FALSE)))</f>
        <v/>
      </c>
      <c r="X69" s="274" t="str">
        <f t="shared" si="9"/>
        <v/>
      </c>
      <c r="Z69" s="159" t="str">
        <f t="shared" ref="Z69:Z98" si="18">IF(ISERROR(U69*Q69/VLOOKUP(P69,D$7:S$28,9,FALSE)),"",U69*Q69/VLOOKUP(P69,D$7:S$28,9,FALSE))</f>
        <v/>
      </c>
      <c r="AA69" s="159" t="str">
        <f t="shared" si="15"/>
        <v/>
      </c>
    </row>
    <row r="70" spans="2:27" ht="59.95" customHeight="1" x14ac:dyDescent="0.3">
      <c r="B70" s="108"/>
      <c r="C70" s="208">
        <v>32</v>
      </c>
      <c r="D70" s="19"/>
      <c r="E70" s="34"/>
      <c r="F70" s="20"/>
      <c r="G70" s="271" t="str">
        <f>IF(D70="","",VLOOKUP(D70,LISTS!R$3:U$44,4,FALSE))</f>
        <v/>
      </c>
      <c r="H70" s="272" t="str">
        <f t="shared" si="16"/>
        <v/>
      </c>
      <c r="I70" s="273" t="str">
        <f>IF(D70="","",VLOOKUP(D70,LISTS!R$3:U$44,2,FALSE))</f>
        <v/>
      </c>
      <c r="J70" s="274" t="str">
        <f t="shared" si="17"/>
        <v/>
      </c>
      <c r="K70"/>
      <c r="L70" s="275">
        <v>32</v>
      </c>
      <c r="M70" s="20"/>
      <c r="N70" s="35"/>
      <c r="O70" s="35"/>
      <c r="P70" s="20"/>
      <c r="Q70" s="36"/>
      <c r="R70" s="35" t="str">
        <f t="shared" si="13"/>
        <v/>
      </c>
      <c r="S70" s="21" t="str">
        <f>IF(M70="","",IF(R70="yes","Please enter value from supplier",VLOOKUP(N70,LISTS!AB$3:AD$570,2,FALSE)))</f>
        <v/>
      </c>
      <c r="T70" s="276" t="str">
        <f t="shared" si="8"/>
        <v/>
      </c>
      <c r="U70" s="289" t="str">
        <f t="shared" si="14"/>
        <v/>
      </c>
      <c r="V70" s="290" t="str">
        <f>IF(M70="","",IF(R70="no",IF(ISERROR(VLOOKUP(O70,LISTS!AE:AF,2,FALSE)),LISTS!$AF$86,VLOOKUP(O70,LISTS!AE:AF,2,FALSE)),"Please enter value from supplier"))</f>
        <v/>
      </c>
      <c r="W70" s="291" t="str">
        <f>IF(M70="","",IF(R70="yes",U70*V70,VLOOKUP(N70,LISTS!AB$3:AD$570,3,FALSE)))</f>
        <v/>
      </c>
      <c r="X70" s="274" t="str">
        <f t="shared" si="9"/>
        <v/>
      </c>
      <c r="Z70" s="159" t="str">
        <f t="shared" si="18"/>
        <v/>
      </c>
      <c r="AA70" s="159" t="str">
        <f t="shared" si="15"/>
        <v/>
      </c>
    </row>
    <row r="71" spans="2:27" ht="59.95" customHeight="1" x14ac:dyDescent="0.3">
      <c r="B71" s="108"/>
      <c r="C71" s="208">
        <v>33</v>
      </c>
      <c r="D71" s="19"/>
      <c r="E71" s="34"/>
      <c r="F71" s="20"/>
      <c r="G71" s="271" t="str">
        <f>IF(D71="","",VLOOKUP(D71,LISTS!R$3:U$44,4,FALSE))</f>
        <v/>
      </c>
      <c r="H71" s="272" t="str">
        <f t="shared" si="16"/>
        <v/>
      </c>
      <c r="I71" s="273" t="str">
        <f>IF(D71="","",VLOOKUP(D71,LISTS!R$3:U$44,2,FALSE))</f>
        <v/>
      </c>
      <c r="J71" s="274" t="str">
        <f t="shared" si="17"/>
        <v/>
      </c>
      <c r="K71"/>
      <c r="L71" s="275">
        <v>33</v>
      </c>
      <c r="M71" s="20"/>
      <c r="N71" s="35"/>
      <c r="O71" s="35"/>
      <c r="P71" s="20"/>
      <c r="Q71" s="36"/>
      <c r="R71" s="35" t="str">
        <f t="shared" ref="R71:R98" si="19">IF(M71="","","no")</f>
        <v/>
      </c>
      <c r="S71" s="21" t="str">
        <f>IF(M71="","",IF(R71="yes","Please enter value from supplier",VLOOKUP(N71,LISTS!AB$3:AD$570,2,FALSE)))</f>
        <v/>
      </c>
      <c r="T71" s="276" t="str">
        <f t="shared" si="8"/>
        <v/>
      </c>
      <c r="U71" s="289" t="str">
        <f t="shared" ref="U71:U98" si="20">IF(M71="","",IF(R71="no",W71/V71,"Please enter value from supplier"))</f>
        <v/>
      </c>
      <c r="V71" s="290" t="str">
        <f>IF(M71="","",IF(R71="no",IF(ISERROR(VLOOKUP(O71,LISTS!AE:AF,2,FALSE)),LISTS!$AF$86,VLOOKUP(O71,LISTS!AE:AF,2,FALSE)),"Please enter value from supplier"))</f>
        <v/>
      </c>
      <c r="W71" s="291" t="str">
        <f>IF(M71="","",IF(R71="yes",U71*V71,VLOOKUP(N71,LISTS!AB$3:AD$570,3,FALSE)))</f>
        <v/>
      </c>
      <c r="X71" s="274" t="str">
        <f t="shared" si="9"/>
        <v/>
      </c>
      <c r="Z71" s="159" t="str">
        <f t="shared" si="18"/>
        <v/>
      </c>
      <c r="AA71" s="159" t="str">
        <f t="shared" si="15"/>
        <v/>
      </c>
    </row>
    <row r="72" spans="2:27" ht="59.95" customHeight="1" x14ac:dyDescent="0.3">
      <c r="B72" s="108"/>
      <c r="C72" s="208">
        <v>34</v>
      </c>
      <c r="D72" s="19"/>
      <c r="E72" s="34"/>
      <c r="F72" s="20"/>
      <c r="G72" s="271" t="str">
        <f>IF(D72="","",VLOOKUP(D72,LISTS!R$3:U$44,4,FALSE))</f>
        <v/>
      </c>
      <c r="H72" s="272" t="str">
        <f t="shared" si="16"/>
        <v/>
      </c>
      <c r="I72" s="273" t="str">
        <f>IF(D72="","",VLOOKUP(D72,LISTS!R$3:U$44,2,FALSE))</f>
        <v/>
      </c>
      <c r="J72" s="274" t="str">
        <f t="shared" si="17"/>
        <v/>
      </c>
      <c r="K72"/>
      <c r="L72" s="275">
        <v>34</v>
      </c>
      <c r="M72" s="20"/>
      <c r="N72" s="35"/>
      <c r="O72" s="35"/>
      <c r="P72" s="20"/>
      <c r="Q72" s="36"/>
      <c r="R72" s="35" t="str">
        <f t="shared" si="19"/>
        <v/>
      </c>
      <c r="S72" s="21" t="str">
        <f>IF(M72="","",IF(R72="yes","Please enter value from supplier",VLOOKUP(N72,LISTS!AB$3:AD$570,2,FALSE)))</f>
        <v/>
      </c>
      <c r="T72" s="276" t="str">
        <f t="shared" si="8"/>
        <v/>
      </c>
      <c r="U72" s="289" t="str">
        <f t="shared" si="20"/>
        <v/>
      </c>
      <c r="V72" s="290" t="str">
        <f>IF(M72="","",IF(R72="no",IF(ISERROR(VLOOKUP(O72,LISTS!AE:AF,2,FALSE)),LISTS!$AF$86,VLOOKUP(O72,LISTS!AE:AF,2,FALSE)),"Please enter value from supplier"))</f>
        <v/>
      </c>
      <c r="W72" s="291" t="str">
        <f>IF(M72="","",IF(R72="yes",U72*V72,VLOOKUP(N72,LISTS!AB$3:AD$570,3,FALSE)))</f>
        <v/>
      </c>
      <c r="X72" s="274" t="str">
        <f t="shared" si="9"/>
        <v/>
      </c>
      <c r="Z72" s="159" t="str">
        <f t="shared" si="18"/>
        <v/>
      </c>
      <c r="AA72" s="159" t="str">
        <f t="shared" si="15"/>
        <v/>
      </c>
    </row>
    <row r="73" spans="2:27" ht="59.95" customHeight="1" x14ac:dyDescent="0.3">
      <c r="B73" s="108"/>
      <c r="C73" s="208">
        <v>35</v>
      </c>
      <c r="D73" s="19"/>
      <c r="E73" s="34"/>
      <c r="F73" s="20"/>
      <c r="G73" s="271" t="str">
        <f>IF(D73="","",VLOOKUP(D73,LISTS!R$3:U$44,4,FALSE))</f>
        <v/>
      </c>
      <c r="H73" s="272" t="str">
        <f t="shared" si="16"/>
        <v/>
      </c>
      <c r="I73" s="273" t="str">
        <f>IF(D73="","",VLOOKUP(D73,LISTS!R$3:U$44,2,FALSE))</f>
        <v/>
      </c>
      <c r="J73" s="274" t="str">
        <f t="shared" si="17"/>
        <v/>
      </c>
      <c r="K73"/>
      <c r="L73" s="275">
        <v>35</v>
      </c>
      <c r="M73" s="20"/>
      <c r="N73" s="35"/>
      <c r="O73" s="35"/>
      <c r="P73" s="20"/>
      <c r="Q73" s="36"/>
      <c r="R73" s="35" t="str">
        <f t="shared" si="19"/>
        <v/>
      </c>
      <c r="S73" s="21" t="str">
        <f>IF(M73="","",IF(R73="yes","Please enter value from supplier",VLOOKUP(N73,LISTS!AB$3:AD$570,2,FALSE)))</f>
        <v/>
      </c>
      <c r="T73" s="276" t="str">
        <f t="shared" si="8"/>
        <v/>
      </c>
      <c r="U73" s="289" t="str">
        <f t="shared" si="20"/>
        <v/>
      </c>
      <c r="V73" s="290" t="str">
        <f>IF(M73="","",IF(R73="no",IF(ISERROR(VLOOKUP(O73,LISTS!AE:AF,2,FALSE)),LISTS!$AF$86,VLOOKUP(O73,LISTS!AE:AF,2,FALSE)),"Please enter value from supplier"))</f>
        <v/>
      </c>
      <c r="W73" s="291" t="str">
        <f>IF(M73="","",IF(R73="yes",U73*V73,VLOOKUP(N73,LISTS!AB$3:AD$570,3,FALSE)))</f>
        <v/>
      </c>
      <c r="X73" s="274" t="str">
        <f t="shared" si="9"/>
        <v/>
      </c>
      <c r="Z73" s="159" t="str">
        <f t="shared" si="18"/>
        <v/>
      </c>
      <c r="AA73" s="159" t="str">
        <f t="shared" si="15"/>
        <v/>
      </c>
    </row>
    <row r="74" spans="2:27" ht="59.95" customHeight="1" x14ac:dyDescent="0.3">
      <c r="B74" s="108"/>
      <c r="C74" s="208">
        <v>36</v>
      </c>
      <c r="D74" s="19"/>
      <c r="E74" s="34"/>
      <c r="F74" s="20"/>
      <c r="G74" s="271" t="str">
        <f>IF(D74="","",VLOOKUP(D74,LISTS!R$3:U$44,4,FALSE))</f>
        <v/>
      </c>
      <c r="H74" s="272" t="str">
        <f t="shared" si="16"/>
        <v/>
      </c>
      <c r="I74" s="273" t="str">
        <f>IF(D74="","",VLOOKUP(D74,LISTS!R$3:U$44,2,FALSE))</f>
        <v/>
      </c>
      <c r="J74" s="274" t="str">
        <f t="shared" si="17"/>
        <v/>
      </c>
      <c r="K74"/>
      <c r="L74" s="275">
        <v>36</v>
      </c>
      <c r="M74" s="20"/>
      <c r="N74" s="35"/>
      <c r="O74" s="35"/>
      <c r="P74" s="20"/>
      <c r="Q74" s="36"/>
      <c r="R74" s="35" t="str">
        <f t="shared" si="19"/>
        <v/>
      </c>
      <c r="S74" s="21" t="str">
        <f>IF(M74="","",IF(R74="yes","Please enter value from supplier",VLOOKUP(N74,LISTS!AB$3:AD$570,2,FALSE)))</f>
        <v/>
      </c>
      <c r="T74" s="276" t="str">
        <f t="shared" si="8"/>
        <v/>
      </c>
      <c r="U74" s="289" t="str">
        <f t="shared" si="20"/>
        <v/>
      </c>
      <c r="V74" s="290" t="str">
        <f>IF(M74="","",IF(R74="no",IF(ISERROR(VLOOKUP(O74,LISTS!AE:AF,2,FALSE)),LISTS!$AF$86,VLOOKUP(O74,LISTS!AE:AF,2,FALSE)),"Please enter value from supplier"))</f>
        <v/>
      </c>
      <c r="W74" s="291" t="str">
        <f>IF(M74="","",IF(R74="yes",U74*V74,VLOOKUP(N74,LISTS!AB$3:AD$570,3,FALSE)))</f>
        <v/>
      </c>
      <c r="X74" s="274" t="str">
        <f t="shared" si="9"/>
        <v/>
      </c>
      <c r="Z74" s="159" t="str">
        <f t="shared" si="18"/>
        <v/>
      </c>
      <c r="AA74" s="159" t="str">
        <f t="shared" si="15"/>
        <v/>
      </c>
    </row>
    <row r="75" spans="2:27" ht="59.95" customHeight="1" x14ac:dyDescent="0.3">
      <c r="B75" s="108"/>
      <c r="C75" s="208">
        <v>37</v>
      </c>
      <c r="D75" s="19"/>
      <c r="E75" s="34"/>
      <c r="F75" s="20"/>
      <c r="G75" s="271" t="str">
        <f>IF(D75="","",VLOOKUP(D75,LISTS!R$3:U$44,4,FALSE))</f>
        <v/>
      </c>
      <c r="H75" s="272" t="str">
        <f t="shared" si="16"/>
        <v/>
      </c>
      <c r="I75" s="273" t="str">
        <f>IF(D75="","",VLOOKUP(D75,LISTS!R$3:U$44,2,FALSE))</f>
        <v/>
      </c>
      <c r="J75" s="274" t="str">
        <f t="shared" si="17"/>
        <v/>
      </c>
      <c r="K75"/>
      <c r="L75" s="275">
        <v>37</v>
      </c>
      <c r="M75" s="20"/>
      <c r="N75" s="35"/>
      <c r="O75" s="35"/>
      <c r="P75" s="20"/>
      <c r="Q75" s="36"/>
      <c r="R75" s="35" t="str">
        <f t="shared" si="19"/>
        <v/>
      </c>
      <c r="S75" s="21" t="str">
        <f>IF(M75="","",IF(R75="yes","Please enter value from supplier",VLOOKUP(N75,LISTS!AB$3:AD$570,2,FALSE)))</f>
        <v/>
      </c>
      <c r="T75" s="276" t="str">
        <f t="shared" si="8"/>
        <v/>
      </c>
      <c r="U75" s="289" t="str">
        <f t="shared" si="20"/>
        <v/>
      </c>
      <c r="V75" s="290" t="str">
        <f>IF(M75="","",IF(R75="no",IF(ISERROR(VLOOKUP(O75,LISTS!AE:AF,2,FALSE)),LISTS!$AF$86,VLOOKUP(O75,LISTS!AE:AF,2,FALSE)),"Please enter value from supplier"))</f>
        <v/>
      </c>
      <c r="W75" s="291" t="str">
        <f>IF(M75="","",IF(R75="yes",U75*V75,VLOOKUP(N75,LISTS!AB$3:AD$570,3,FALSE)))</f>
        <v/>
      </c>
      <c r="X75" s="274" t="str">
        <f t="shared" si="9"/>
        <v/>
      </c>
      <c r="Z75" s="159" t="str">
        <f t="shared" si="18"/>
        <v/>
      </c>
      <c r="AA75" s="159" t="str">
        <f t="shared" si="15"/>
        <v/>
      </c>
    </row>
    <row r="76" spans="2:27" ht="59.95" customHeight="1" x14ac:dyDescent="0.3">
      <c r="B76" s="108"/>
      <c r="C76" s="208">
        <v>38</v>
      </c>
      <c r="D76" s="19"/>
      <c r="E76" s="34"/>
      <c r="F76" s="20"/>
      <c r="G76" s="271" t="str">
        <f>IF(D76="","",VLOOKUP(D76,LISTS!R$3:U$44,4,FALSE))</f>
        <v/>
      </c>
      <c r="H76" s="272" t="str">
        <f t="shared" si="16"/>
        <v/>
      </c>
      <c r="I76" s="273" t="str">
        <f>IF(D76="","",VLOOKUP(D76,LISTS!R$3:U$44,2,FALSE))</f>
        <v/>
      </c>
      <c r="J76" s="274" t="str">
        <f t="shared" si="17"/>
        <v/>
      </c>
      <c r="K76"/>
      <c r="L76" s="275">
        <v>38</v>
      </c>
      <c r="M76" s="20"/>
      <c r="N76" s="35"/>
      <c r="O76" s="35"/>
      <c r="P76" s="20"/>
      <c r="Q76" s="36"/>
      <c r="R76" s="35" t="str">
        <f t="shared" si="19"/>
        <v/>
      </c>
      <c r="S76" s="21" t="str">
        <f>IF(M76="","",IF(R76="yes","Please enter value from supplier",VLOOKUP(N76,LISTS!AB$3:AD$570,2,FALSE)))</f>
        <v/>
      </c>
      <c r="T76" s="276" t="str">
        <f t="shared" si="8"/>
        <v/>
      </c>
      <c r="U76" s="289" t="str">
        <f t="shared" si="20"/>
        <v/>
      </c>
      <c r="V76" s="290" t="str">
        <f>IF(M76="","",IF(R76="no",IF(ISERROR(VLOOKUP(O76,LISTS!AE:AF,2,FALSE)),LISTS!$AF$86,VLOOKUP(O76,LISTS!AE:AF,2,FALSE)),"Please enter value from supplier"))</f>
        <v/>
      </c>
      <c r="W76" s="291" t="str">
        <f>IF(M76="","",IF(R76="yes",U76*V76,VLOOKUP(N76,LISTS!AB$3:AD$570,3,FALSE)))</f>
        <v/>
      </c>
      <c r="X76" s="274" t="str">
        <f t="shared" si="9"/>
        <v/>
      </c>
      <c r="Z76" s="159" t="str">
        <f t="shared" si="18"/>
        <v/>
      </c>
      <c r="AA76" s="159" t="str">
        <f t="shared" si="15"/>
        <v/>
      </c>
    </row>
    <row r="77" spans="2:27" ht="59.95" customHeight="1" x14ac:dyDescent="0.3">
      <c r="B77" s="108"/>
      <c r="C77" s="208">
        <v>39</v>
      </c>
      <c r="D77" s="19"/>
      <c r="E77" s="34"/>
      <c r="F77" s="20"/>
      <c r="G77" s="271" t="str">
        <f>IF(D77="","",VLOOKUP(D77,LISTS!R$3:U$44,4,FALSE))</f>
        <v/>
      </c>
      <c r="H77" s="272" t="str">
        <f t="shared" si="16"/>
        <v/>
      </c>
      <c r="I77" s="273" t="str">
        <f>IF(D77="","",VLOOKUP(D77,LISTS!R$3:U$44,2,FALSE))</f>
        <v/>
      </c>
      <c r="J77" s="274" t="str">
        <f t="shared" si="17"/>
        <v/>
      </c>
      <c r="K77"/>
      <c r="L77" s="275">
        <v>39</v>
      </c>
      <c r="M77" s="20"/>
      <c r="N77" s="35"/>
      <c r="O77" s="35"/>
      <c r="P77" s="20"/>
      <c r="Q77" s="36"/>
      <c r="R77" s="35" t="str">
        <f t="shared" si="19"/>
        <v/>
      </c>
      <c r="S77" s="21" t="str">
        <f>IF(M77="","",IF(R77="yes","Please enter value from supplier",VLOOKUP(N77,LISTS!AB$3:AD$570,2,FALSE)))</f>
        <v/>
      </c>
      <c r="T77" s="276" t="str">
        <f t="shared" si="8"/>
        <v/>
      </c>
      <c r="U77" s="289" t="str">
        <f t="shared" si="20"/>
        <v/>
      </c>
      <c r="V77" s="290" t="str">
        <f>IF(M77="","",IF(R77="no",IF(ISERROR(VLOOKUP(O77,LISTS!AE:AF,2,FALSE)),LISTS!$AF$86,VLOOKUP(O77,LISTS!AE:AF,2,FALSE)),"Please enter value from supplier"))</f>
        <v/>
      </c>
      <c r="W77" s="291" t="str">
        <f>IF(M77="","",IF(R77="yes",U77*V77,VLOOKUP(N77,LISTS!AB$3:AD$570,3,FALSE)))</f>
        <v/>
      </c>
      <c r="X77" s="274" t="str">
        <f t="shared" si="9"/>
        <v/>
      </c>
      <c r="Z77" s="159" t="str">
        <f t="shared" si="18"/>
        <v/>
      </c>
      <c r="AA77" s="159" t="str">
        <f t="shared" si="15"/>
        <v/>
      </c>
    </row>
    <row r="78" spans="2:27" ht="59.95" customHeight="1" x14ac:dyDescent="0.3">
      <c r="B78" s="108"/>
      <c r="C78" s="208">
        <v>40</v>
      </c>
      <c r="D78" s="19"/>
      <c r="E78" s="34"/>
      <c r="F78" s="20"/>
      <c r="G78" s="271" t="str">
        <f>IF(D78="","",VLOOKUP(D78,LISTS!R$3:U$44,4,FALSE))</f>
        <v/>
      </c>
      <c r="H78" s="272" t="str">
        <f t="shared" si="16"/>
        <v/>
      </c>
      <c r="I78" s="273" t="str">
        <f>IF(D78="","",VLOOKUP(D78,LISTS!R$3:U$44,2,FALSE))</f>
        <v/>
      </c>
      <c r="J78" s="274" t="str">
        <f t="shared" si="17"/>
        <v/>
      </c>
      <c r="K78"/>
      <c r="L78" s="275">
        <v>40</v>
      </c>
      <c r="M78" s="20"/>
      <c r="N78" s="35"/>
      <c r="O78" s="35"/>
      <c r="P78" s="20"/>
      <c r="Q78" s="36"/>
      <c r="R78" s="35" t="str">
        <f t="shared" si="19"/>
        <v/>
      </c>
      <c r="S78" s="21" t="str">
        <f>IF(M78="","",IF(R78="yes","Please enter value from supplier",VLOOKUP(N78,LISTS!AB$3:AD$570,2,FALSE)))</f>
        <v/>
      </c>
      <c r="T78" s="276" t="str">
        <f t="shared" si="8"/>
        <v/>
      </c>
      <c r="U78" s="289" t="str">
        <f t="shared" si="20"/>
        <v/>
      </c>
      <c r="V78" s="290" t="str">
        <f>IF(M78="","",IF(R78="no",IF(ISERROR(VLOOKUP(O78,LISTS!AE:AF,2,FALSE)),LISTS!$AF$86,VLOOKUP(O78,LISTS!AE:AF,2,FALSE)),"Please enter value from supplier"))</f>
        <v/>
      </c>
      <c r="W78" s="291" t="str">
        <f>IF(M78="","",IF(R78="yes",U78*V78,VLOOKUP(N78,LISTS!AB$3:AD$570,3,FALSE)))</f>
        <v/>
      </c>
      <c r="X78" s="274" t="str">
        <f t="shared" si="9"/>
        <v/>
      </c>
      <c r="Z78" s="159" t="str">
        <f t="shared" si="18"/>
        <v/>
      </c>
      <c r="AA78" s="159" t="str">
        <f t="shared" si="15"/>
        <v/>
      </c>
    </row>
    <row r="79" spans="2:27" ht="59.95" customHeight="1" x14ac:dyDescent="0.3">
      <c r="B79" s="108"/>
      <c r="C79" s="208">
        <v>41</v>
      </c>
      <c r="D79" s="19"/>
      <c r="E79" s="34"/>
      <c r="F79" s="20"/>
      <c r="G79" s="271" t="str">
        <f>IF(D79="","",VLOOKUP(D79,LISTS!R$3:U$44,4,FALSE))</f>
        <v/>
      </c>
      <c r="H79" s="272" t="str">
        <f t="shared" si="16"/>
        <v/>
      </c>
      <c r="I79" s="273" t="str">
        <f>IF(D79="","",VLOOKUP(D79,LISTS!R$3:U$44,2,FALSE))</f>
        <v/>
      </c>
      <c r="J79" s="274" t="str">
        <f t="shared" si="17"/>
        <v/>
      </c>
      <c r="L79" s="275">
        <v>41</v>
      </c>
      <c r="M79" s="20"/>
      <c r="N79" s="35"/>
      <c r="O79" s="35"/>
      <c r="P79" s="20"/>
      <c r="Q79" s="36"/>
      <c r="R79" s="35" t="str">
        <f t="shared" si="19"/>
        <v/>
      </c>
      <c r="S79" s="21" t="str">
        <f>IF(M79="","",IF(R79="yes","Please enter value from supplier",VLOOKUP(N79,LISTS!AB$3:AD$570,2,FALSE)))</f>
        <v/>
      </c>
      <c r="T79" s="276" t="str">
        <f t="shared" si="8"/>
        <v/>
      </c>
      <c r="U79" s="289" t="str">
        <f t="shared" si="20"/>
        <v/>
      </c>
      <c r="V79" s="290" t="str">
        <f>IF(M79="","",IF(R79="no",IF(ISERROR(VLOOKUP(O79,LISTS!AE:AF,2,FALSE)),LISTS!$AF$86,VLOOKUP(O79,LISTS!AE:AF,2,FALSE)),"Please enter value from supplier"))</f>
        <v/>
      </c>
      <c r="W79" s="291" t="str">
        <f>IF(M79="","",IF(R79="yes",U79*V79,VLOOKUP(N79,LISTS!AB$3:AD$570,3,FALSE)))</f>
        <v/>
      </c>
      <c r="X79" s="274" t="str">
        <f t="shared" si="9"/>
        <v/>
      </c>
      <c r="Z79" s="159" t="str">
        <f t="shared" si="18"/>
        <v/>
      </c>
      <c r="AA79" s="159" t="str">
        <f t="shared" si="15"/>
        <v/>
      </c>
    </row>
    <row r="80" spans="2:27" ht="59.95" customHeight="1" x14ac:dyDescent="0.3">
      <c r="B80" s="108"/>
      <c r="C80" s="208">
        <v>42</v>
      </c>
      <c r="D80" s="19"/>
      <c r="E80" s="34"/>
      <c r="F80" s="20"/>
      <c r="G80" s="271" t="str">
        <f>IF(D80="","",VLOOKUP(D80,LISTS!R$3:U$44,4,FALSE))</f>
        <v/>
      </c>
      <c r="H80" s="272" t="str">
        <f t="shared" si="16"/>
        <v/>
      </c>
      <c r="I80" s="273" t="str">
        <f>IF(D80="","",VLOOKUP(D80,LISTS!R$3:U$44,2,FALSE))</f>
        <v/>
      </c>
      <c r="J80" s="274" t="str">
        <f t="shared" si="17"/>
        <v/>
      </c>
      <c r="L80" s="275">
        <v>42</v>
      </c>
      <c r="M80" s="20"/>
      <c r="N80" s="35"/>
      <c r="O80" s="35"/>
      <c r="P80" s="20"/>
      <c r="Q80" s="36"/>
      <c r="R80" s="35" t="str">
        <f t="shared" si="19"/>
        <v/>
      </c>
      <c r="S80" s="21" t="str">
        <f>IF(M80="","",IF(R80="yes","Please enter value from supplier",VLOOKUP(N80,LISTS!AB$3:AD$570,2,FALSE)))</f>
        <v/>
      </c>
      <c r="T80" s="276" t="str">
        <f t="shared" si="8"/>
        <v/>
      </c>
      <c r="U80" s="289" t="str">
        <f t="shared" si="20"/>
        <v/>
      </c>
      <c r="V80" s="290" t="str">
        <f>IF(M80="","",IF(R80="no",IF(ISERROR(VLOOKUP(O80,LISTS!AE:AF,2,FALSE)),LISTS!$AF$86,VLOOKUP(O80,LISTS!AE:AF,2,FALSE)),"Please enter value from supplier"))</f>
        <v/>
      </c>
      <c r="W80" s="291" t="str">
        <f>IF(M80="","",IF(R80="yes",U80*V80,VLOOKUP(N80,LISTS!AB$3:AD$570,3,FALSE)))</f>
        <v/>
      </c>
      <c r="X80" s="274" t="str">
        <f t="shared" si="9"/>
        <v/>
      </c>
      <c r="Z80" s="159" t="str">
        <f t="shared" si="18"/>
        <v/>
      </c>
      <c r="AA80" s="159" t="str">
        <f t="shared" si="15"/>
        <v/>
      </c>
    </row>
    <row r="81" spans="2:27" ht="59.95" customHeight="1" x14ac:dyDescent="0.3">
      <c r="B81" s="108"/>
      <c r="C81" s="208">
        <v>43</v>
      </c>
      <c r="D81" s="19"/>
      <c r="E81" s="34"/>
      <c r="F81" s="20"/>
      <c r="G81" s="271" t="str">
        <f>IF(D81="","",VLOOKUP(D81,LISTS!R$3:U$44,4,FALSE))</f>
        <v/>
      </c>
      <c r="H81" s="272" t="str">
        <f t="shared" si="16"/>
        <v/>
      </c>
      <c r="I81" s="273" t="str">
        <f>IF(D81="","",VLOOKUP(D81,LISTS!R$3:U$44,2,FALSE))</f>
        <v/>
      </c>
      <c r="J81" s="274" t="str">
        <f t="shared" si="17"/>
        <v/>
      </c>
      <c r="L81" s="275">
        <v>43</v>
      </c>
      <c r="M81" s="20"/>
      <c r="N81" s="35"/>
      <c r="O81" s="35"/>
      <c r="P81" s="20"/>
      <c r="Q81" s="36"/>
      <c r="R81" s="35" t="str">
        <f t="shared" si="19"/>
        <v/>
      </c>
      <c r="S81" s="21" t="str">
        <f>IF(M81="","",IF(R81="yes","Please enter value from supplier",VLOOKUP(N81,LISTS!AB$3:AD$570,2,FALSE)))</f>
        <v/>
      </c>
      <c r="T81" s="276" t="str">
        <f t="shared" si="8"/>
        <v/>
      </c>
      <c r="U81" s="289" t="str">
        <f t="shared" si="20"/>
        <v/>
      </c>
      <c r="V81" s="290" t="str">
        <f>IF(M81="","",IF(R81="no",IF(ISERROR(VLOOKUP(O81,LISTS!AE:AF,2,FALSE)),LISTS!$AF$86,VLOOKUP(O81,LISTS!AE:AF,2,FALSE)),"Please enter value from supplier"))</f>
        <v/>
      </c>
      <c r="W81" s="291" t="str">
        <f>IF(M81="","",IF(R81="yes",U81*V81,VLOOKUP(N81,LISTS!AB$3:AD$570,3,FALSE)))</f>
        <v/>
      </c>
      <c r="X81" s="274" t="str">
        <f t="shared" si="9"/>
        <v/>
      </c>
      <c r="Z81" s="159" t="str">
        <f t="shared" si="18"/>
        <v/>
      </c>
      <c r="AA81" s="159" t="str">
        <f t="shared" si="15"/>
        <v/>
      </c>
    </row>
    <row r="82" spans="2:27" ht="59.95" customHeight="1" x14ac:dyDescent="0.3">
      <c r="B82" s="108"/>
      <c r="C82" s="208">
        <v>44</v>
      </c>
      <c r="D82" s="19"/>
      <c r="E82" s="34"/>
      <c r="F82" s="20"/>
      <c r="G82" s="271" t="str">
        <f>IF(D82="","",VLOOKUP(D82,LISTS!R$3:U$44,4,FALSE))</f>
        <v/>
      </c>
      <c r="H82" s="272" t="str">
        <f t="shared" si="16"/>
        <v/>
      </c>
      <c r="I82" s="273" t="str">
        <f>IF(D82="","",VLOOKUP(D82,LISTS!R$3:U$44,2,FALSE))</f>
        <v/>
      </c>
      <c r="J82" s="274" t="str">
        <f t="shared" si="17"/>
        <v/>
      </c>
      <c r="L82" s="275">
        <v>44</v>
      </c>
      <c r="M82" s="20"/>
      <c r="N82" s="35"/>
      <c r="O82" s="35"/>
      <c r="P82" s="20"/>
      <c r="Q82" s="36"/>
      <c r="R82" s="35" t="str">
        <f t="shared" si="19"/>
        <v/>
      </c>
      <c r="S82" s="21" t="str">
        <f>IF(M82="","",IF(R82="yes","Please enter value from supplier",VLOOKUP(N82,LISTS!AB$3:AD$570,2,FALSE)))</f>
        <v/>
      </c>
      <c r="T82" s="276" t="str">
        <f t="shared" si="8"/>
        <v/>
      </c>
      <c r="U82" s="289" t="str">
        <f t="shared" si="20"/>
        <v/>
      </c>
      <c r="V82" s="290" t="str">
        <f>IF(M82="","",IF(R82="no",IF(ISERROR(VLOOKUP(O82,LISTS!AE:AF,2,FALSE)),LISTS!$AF$86,VLOOKUP(O82,LISTS!AE:AF,2,FALSE)),"Please enter value from supplier"))</f>
        <v/>
      </c>
      <c r="W82" s="291" t="str">
        <f>IF(M82="","",IF(R82="yes",U82*V82,VLOOKUP(N82,LISTS!AB$3:AD$570,3,FALSE)))</f>
        <v/>
      </c>
      <c r="X82" s="274" t="str">
        <f t="shared" si="9"/>
        <v/>
      </c>
      <c r="Z82" s="159" t="str">
        <f t="shared" si="18"/>
        <v/>
      </c>
      <c r="AA82" s="159" t="str">
        <f t="shared" si="15"/>
        <v/>
      </c>
    </row>
    <row r="83" spans="2:27" ht="59.95" customHeight="1" x14ac:dyDescent="0.3">
      <c r="B83" s="108"/>
      <c r="C83" s="208">
        <v>45</v>
      </c>
      <c r="D83" s="19"/>
      <c r="E83" s="34"/>
      <c r="F83" s="20"/>
      <c r="G83" s="271" t="str">
        <f>IF(D83="","",VLOOKUP(D83,LISTS!R$3:U$44,4,FALSE))</f>
        <v/>
      </c>
      <c r="H83" s="272" t="str">
        <f t="shared" si="16"/>
        <v/>
      </c>
      <c r="I83" s="273" t="str">
        <f>IF(D83="","",VLOOKUP(D83,LISTS!R$3:U$44,2,FALSE))</f>
        <v/>
      </c>
      <c r="J83" s="274" t="str">
        <f t="shared" si="17"/>
        <v/>
      </c>
      <c r="L83" s="275">
        <v>45</v>
      </c>
      <c r="M83" s="20"/>
      <c r="N83" s="35"/>
      <c r="O83" s="35"/>
      <c r="P83" s="20"/>
      <c r="Q83" s="36"/>
      <c r="R83" s="35" t="str">
        <f t="shared" si="19"/>
        <v/>
      </c>
      <c r="S83" s="21" t="str">
        <f>IF(M83="","",IF(R83="yes","Please enter value from supplier",VLOOKUP(N83,LISTS!AB$3:AD$570,2,FALSE)))</f>
        <v/>
      </c>
      <c r="T83" s="276" t="str">
        <f t="shared" si="8"/>
        <v/>
      </c>
      <c r="U83" s="289" t="str">
        <f t="shared" si="20"/>
        <v/>
      </c>
      <c r="V83" s="290" t="str">
        <f>IF(M83="","",IF(R83="no",IF(ISERROR(VLOOKUP(O83,LISTS!AE:AF,2,FALSE)),LISTS!$AF$86,VLOOKUP(O83,LISTS!AE:AF,2,FALSE)),"Please enter value from supplier"))</f>
        <v/>
      </c>
      <c r="W83" s="291" t="str">
        <f>IF(M83="","",IF(R83="yes",U83*V83,VLOOKUP(N83,LISTS!AB$3:AD$570,3,FALSE)))</f>
        <v/>
      </c>
      <c r="X83" s="274" t="str">
        <f t="shared" si="9"/>
        <v/>
      </c>
      <c r="Z83" s="159" t="str">
        <f t="shared" si="18"/>
        <v/>
      </c>
      <c r="AA83" s="159" t="str">
        <f t="shared" si="15"/>
        <v/>
      </c>
    </row>
    <row r="84" spans="2:27" ht="59.95" customHeight="1" x14ac:dyDescent="0.3">
      <c r="B84" s="108"/>
      <c r="C84" s="208">
        <v>46</v>
      </c>
      <c r="D84" s="19"/>
      <c r="E84" s="34"/>
      <c r="F84" s="20"/>
      <c r="G84" s="271" t="str">
        <f>IF(D84="","",VLOOKUP(D84,LISTS!R$3:U$44,4,FALSE))</f>
        <v/>
      </c>
      <c r="H84" s="272" t="str">
        <f t="shared" si="16"/>
        <v/>
      </c>
      <c r="I84" s="273" t="str">
        <f>IF(D84="","",VLOOKUP(D84,LISTS!R$3:U$44,2,FALSE))</f>
        <v/>
      </c>
      <c r="J84" s="274" t="str">
        <f t="shared" si="17"/>
        <v/>
      </c>
      <c r="L84" s="275">
        <v>46</v>
      </c>
      <c r="M84" s="20"/>
      <c r="N84" s="35"/>
      <c r="O84" s="35"/>
      <c r="P84" s="20"/>
      <c r="Q84" s="36"/>
      <c r="R84" s="35" t="str">
        <f t="shared" si="19"/>
        <v/>
      </c>
      <c r="S84" s="21" t="str">
        <f>IF(M84="","",IF(R84="yes","Please enter value from supplier",VLOOKUP(N84,LISTS!AB$3:AD$570,2,FALSE)))</f>
        <v/>
      </c>
      <c r="T84" s="276" t="str">
        <f t="shared" si="8"/>
        <v/>
      </c>
      <c r="U84" s="289" t="str">
        <f t="shared" si="20"/>
        <v/>
      </c>
      <c r="V84" s="290" t="str">
        <f>IF(M84="","",IF(R84="no",IF(ISERROR(VLOOKUP(O84,LISTS!AE:AF,2,FALSE)),LISTS!$AF$86,VLOOKUP(O84,LISTS!AE:AF,2,FALSE)),"Please enter value from supplier"))</f>
        <v/>
      </c>
      <c r="W84" s="291" t="str">
        <f>IF(M84="","",IF(R84="yes",U84*V84,VLOOKUP(N84,LISTS!AB$3:AD$570,3,FALSE)))</f>
        <v/>
      </c>
      <c r="X84" s="274" t="str">
        <f t="shared" si="9"/>
        <v/>
      </c>
      <c r="Z84" s="159" t="str">
        <f t="shared" si="18"/>
        <v/>
      </c>
      <c r="AA84" s="159" t="str">
        <f t="shared" si="15"/>
        <v/>
      </c>
    </row>
    <row r="85" spans="2:27" ht="59.95" customHeight="1" x14ac:dyDescent="0.3">
      <c r="B85" s="108"/>
      <c r="C85" s="208">
        <v>47</v>
      </c>
      <c r="D85" s="19"/>
      <c r="E85" s="34"/>
      <c r="F85" s="20"/>
      <c r="G85" s="271" t="str">
        <f>IF(D85="","",VLOOKUP(D85,LISTS!R$3:U$44,4,FALSE))</f>
        <v/>
      </c>
      <c r="H85" s="272" t="str">
        <f t="shared" si="16"/>
        <v/>
      </c>
      <c r="I85" s="273" t="str">
        <f>IF(D85="","",VLOOKUP(D85,LISTS!R$3:U$44,2,FALSE))</f>
        <v/>
      </c>
      <c r="J85" s="274" t="str">
        <f t="shared" si="17"/>
        <v/>
      </c>
      <c r="L85" s="275">
        <v>47</v>
      </c>
      <c r="M85" s="20"/>
      <c r="N85" s="35"/>
      <c r="O85" s="35"/>
      <c r="P85" s="20"/>
      <c r="Q85" s="36"/>
      <c r="R85" s="35" t="str">
        <f t="shared" si="19"/>
        <v/>
      </c>
      <c r="S85" s="21" t="str">
        <f>IF(M85="","",IF(R85="yes","Please enter value from supplier",VLOOKUP(N85,LISTS!AB$3:AD$570,2,FALSE)))</f>
        <v/>
      </c>
      <c r="T85" s="276" t="str">
        <f t="shared" si="8"/>
        <v/>
      </c>
      <c r="U85" s="289" t="str">
        <f t="shared" si="20"/>
        <v/>
      </c>
      <c r="V85" s="290" t="str">
        <f>IF(M85="","",IF(R85="no",IF(ISERROR(VLOOKUP(O85,LISTS!AE:AF,2,FALSE)),LISTS!$AF$86,VLOOKUP(O85,LISTS!AE:AF,2,FALSE)),"Please enter value from supplier"))</f>
        <v/>
      </c>
      <c r="W85" s="291" t="str">
        <f>IF(M85="","",IF(R85="yes",U85*V85,VLOOKUP(N85,LISTS!AB$3:AD$570,3,FALSE)))</f>
        <v/>
      </c>
      <c r="X85" s="274" t="str">
        <f t="shared" si="9"/>
        <v/>
      </c>
      <c r="Z85" s="159" t="str">
        <f t="shared" si="18"/>
        <v/>
      </c>
      <c r="AA85" s="159" t="str">
        <f t="shared" si="15"/>
        <v/>
      </c>
    </row>
    <row r="86" spans="2:27" ht="59.95" customHeight="1" x14ac:dyDescent="0.3">
      <c r="B86" s="108"/>
      <c r="C86" s="208">
        <v>48</v>
      </c>
      <c r="D86" s="19"/>
      <c r="E86" s="34"/>
      <c r="F86" s="20"/>
      <c r="G86" s="271" t="str">
        <f>IF(D86="","",VLOOKUP(D86,LISTS!R$3:U$44,4,FALSE))</f>
        <v/>
      </c>
      <c r="H86" s="272" t="str">
        <f t="shared" si="16"/>
        <v/>
      </c>
      <c r="I86" s="273" t="str">
        <f>IF(D86="","",VLOOKUP(D86,LISTS!R$3:U$44,2,FALSE))</f>
        <v/>
      </c>
      <c r="J86" s="274" t="str">
        <f t="shared" si="17"/>
        <v/>
      </c>
      <c r="L86" s="275">
        <v>48</v>
      </c>
      <c r="M86" s="20"/>
      <c r="N86" s="35"/>
      <c r="O86" s="35"/>
      <c r="P86" s="20"/>
      <c r="Q86" s="36"/>
      <c r="R86" s="35" t="str">
        <f t="shared" si="19"/>
        <v/>
      </c>
      <c r="S86" s="21" t="str">
        <f>IF(M86="","",IF(R86="yes","Please enter value from supplier",VLOOKUP(N86,LISTS!AB$3:AD$570,2,FALSE)))</f>
        <v/>
      </c>
      <c r="T86" s="276" t="str">
        <f t="shared" si="8"/>
        <v/>
      </c>
      <c r="U86" s="289" t="str">
        <f t="shared" si="20"/>
        <v/>
      </c>
      <c r="V86" s="290" t="str">
        <f>IF(M86="","",IF(R86="no",IF(ISERROR(VLOOKUP(O86,LISTS!AE:AF,2,FALSE)),LISTS!$AF$86,VLOOKUP(O86,LISTS!AE:AF,2,FALSE)),"Please enter value from supplier"))</f>
        <v/>
      </c>
      <c r="W86" s="291" t="str">
        <f>IF(M86="","",IF(R86="yes",U86*V86,VLOOKUP(N86,LISTS!AB$3:AD$570,3,FALSE)))</f>
        <v/>
      </c>
      <c r="X86" s="274" t="str">
        <f t="shared" si="9"/>
        <v/>
      </c>
      <c r="Z86" s="159" t="str">
        <f t="shared" si="18"/>
        <v/>
      </c>
      <c r="AA86" s="159" t="str">
        <f t="shared" si="15"/>
        <v/>
      </c>
    </row>
    <row r="87" spans="2:27" ht="59.95" customHeight="1" x14ac:dyDescent="0.3">
      <c r="B87" s="108"/>
      <c r="C87" s="208">
        <v>49</v>
      </c>
      <c r="D87" s="19"/>
      <c r="E87" s="34"/>
      <c r="F87" s="20"/>
      <c r="G87" s="271" t="str">
        <f>IF(D87="","",VLOOKUP(D87,LISTS!R$3:U$44,4,FALSE))</f>
        <v/>
      </c>
      <c r="H87" s="272" t="str">
        <f t="shared" si="16"/>
        <v/>
      </c>
      <c r="I87" s="273" t="str">
        <f>IF(D87="","",VLOOKUP(D87,LISTS!R$3:U$44,2,FALSE))</f>
        <v/>
      </c>
      <c r="J87" s="274" t="str">
        <f t="shared" si="17"/>
        <v/>
      </c>
      <c r="L87" s="275">
        <v>49</v>
      </c>
      <c r="M87" s="20"/>
      <c r="N87" s="35"/>
      <c r="O87" s="35"/>
      <c r="P87" s="20"/>
      <c r="Q87" s="36"/>
      <c r="R87" s="35" t="str">
        <f t="shared" si="19"/>
        <v/>
      </c>
      <c r="S87" s="21" t="str">
        <f>IF(M87="","",IF(R87="yes","Please enter value from supplier",VLOOKUP(N87,LISTS!AB$3:AD$570,2,FALSE)))</f>
        <v/>
      </c>
      <c r="T87" s="276" t="str">
        <f t="shared" si="8"/>
        <v/>
      </c>
      <c r="U87" s="289" t="str">
        <f t="shared" si="20"/>
        <v/>
      </c>
      <c r="V87" s="290" t="str">
        <f>IF(M87="","",IF(R87="no",IF(ISERROR(VLOOKUP(O87,LISTS!AE:AF,2,FALSE)),LISTS!$AF$86,VLOOKUP(O87,LISTS!AE:AF,2,FALSE)),"Please enter value from supplier"))</f>
        <v/>
      </c>
      <c r="W87" s="291" t="str">
        <f>IF(M87="","",IF(R87="yes",U87*V87,VLOOKUP(N87,LISTS!AB$3:AD$570,3,FALSE)))</f>
        <v/>
      </c>
      <c r="X87" s="274" t="str">
        <f t="shared" si="9"/>
        <v/>
      </c>
      <c r="Z87" s="159" t="str">
        <f t="shared" si="18"/>
        <v/>
      </c>
      <c r="AA87" s="159" t="str">
        <f t="shared" si="15"/>
        <v/>
      </c>
    </row>
    <row r="88" spans="2:27" ht="59.95" customHeight="1" x14ac:dyDescent="0.3">
      <c r="B88" s="108"/>
      <c r="C88" s="208">
        <v>50</v>
      </c>
      <c r="D88" s="19"/>
      <c r="E88" s="34"/>
      <c r="F88" s="20"/>
      <c r="G88" s="271" t="str">
        <f>IF(D88="","",VLOOKUP(D88,LISTS!R$3:U$44,4,FALSE))</f>
        <v/>
      </c>
      <c r="H88" s="272" t="str">
        <f t="shared" si="16"/>
        <v/>
      </c>
      <c r="I88" s="273" t="str">
        <f>IF(D88="","",VLOOKUP(D88,LISTS!R$3:U$44,2,FALSE))</f>
        <v/>
      </c>
      <c r="J88" s="274" t="str">
        <f t="shared" si="17"/>
        <v/>
      </c>
      <c r="L88" s="275">
        <v>50</v>
      </c>
      <c r="M88" s="20"/>
      <c r="N88" s="35"/>
      <c r="O88" s="35"/>
      <c r="P88" s="20"/>
      <c r="Q88" s="36"/>
      <c r="R88" s="35" t="str">
        <f t="shared" si="19"/>
        <v/>
      </c>
      <c r="S88" s="21" t="str">
        <f>IF(M88="","",IF(R88="yes","Please enter value from supplier",VLOOKUP(N88,LISTS!AB$3:AD$570,2,FALSE)))</f>
        <v/>
      </c>
      <c r="T88" s="276" t="str">
        <f t="shared" si="8"/>
        <v/>
      </c>
      <c r="U88" s="289" t="str">
        <f t="shared" si="20"/>
        <v/>
      </c>
      <c r="V88" s="290" t="str">
        <f>IF(M88="","",IF(R88="no",IF(ISERROR(VLOOKUP(O88,LISTS!AE:AF,2,FALSE)),LISTS!$AF$86,VLOOKUP(O88,LISTS!AE:AF,2,FALSE)),"Please enter value from supplier"))</f>
        <v/>
      </c>
      <c r="W88" s="291" t="str">
        <f>IF(M88="","",IF(R88="yes",U88*V88,VLOOKUP(N88,LISTS!AB$3:AD$570,3,FALSE)))</f>
        <v/>
      </c>
      <c r="X88" s="274" t="str">
        <f t="shared" si="9"/>
        <v/>
      </c>
      <c r="Z88" s="159" t="str">
        <f t="shared" si="18"/>
        <v/>
      </c>
      <c r="AA88" s="159" t="str">
        <f t="shared" si="15"/>
        <v/>
      </c>
    </row>
    <row r="89" spans="2:27" ht="59.95" customHeight="1" x14ac:dyDescent="0.3">
      <c r="B89" s="108"/>
      <c r="C89" s="208">
        <v>51</v>
      </c>
      <c r="D89" s="19"/>
      <c r="E89" s="34"/>
      <c r="F89" s="20"/>
      <c r="G89" s="271" t="str">
        <f>IF(D89="","",VLOOKUP(D89,LISTS!R$3:U$44,4,FALSE))</f>
        <v/>
      </c>
      <c r="H89" s="272" t="str">
        <f t="shared" si="16"/>
        <v/>
      </c>
      <c r="I89" s="273" t="str">
        <f>IF(D89="","",VLOOKUP(D89,LISTS!R$3:U$44,2,FALSE))</f>
        <v/>
      </c>
      <c r="J89" s="274" t="str">
        <f t="shared" si="17"/>
        <v/>
      </c>
      <c r="L89" s="275">
        <v>51</v>
      </c>
      <c r="M89" s="20"/>
      <c r="N89" s="35"/>
      <c r="O89" s="35"/>
      <c r="P89" s="20"/>
      <c r="Q89" s="36"/>
      <c r="R89" s="35" t="str">
        <f t="shared" si="19"/>
        <v/>
      </c>
      <c r="S89" s="21" t="str">
        <f>IF(M89="","",IF(R89="yes","Please enter value from supplier",VLOOKUP(N89,LISTS!AB$3:AD$570,2,FALSE)))</f>
        <v/>
      </c>
      <c r="T89" s="276" t="str">
        <f t="shared" si="8"/>
        <v/>
      </c>
      <c r="U89" s="289" t="str">
        <f t="shared" si="20"/>
        <v/>
      </c>
      <c r="V89" s="290" t="str">
        <f>IF(M89="","",IF(R89="no",IF(ISERROR(VLOOKUP(O89,LISTS!AE:AF,2,FALSE)),LISTS!$AF$86,VLOOKUP(O89,LISTS!AE:AF,2,FALSE)),"Please enter value from supplier"))</f>
        <v/>
      </c>
      <c r="W89" s="291" t="str">
        <f>IF(M89="","",IF(R89="yes",U89*V89,VLOOKUP(N89,LISTS!AB$3:AD$570,3,FALSE)))</f>
        <v/>
      </c>
      <c r="X89" s="274" t="str">
        <f t="shared" si="9"/>
        <v/>
      </c>
      <c r="Z89" s="159" t="str">
        <f t="shared" si="18"/>
        <v/>
      </c>
      <c r="AA89" s="159" t="str">
        <f t="shared" si="15"/>
        <v/>
      </c>
    </row>
    <row r="90" spans="2:27" ht="59.95" customHeight="1" x14ac:dyDescent="0.3">
      <c r="B90" s="108"/>
      <c r="C90" s="208">
        <v>52</v>
      </c>
      <c r="D90" s="19"/>
      <c r="E90" s="34"/>
      <c r="F90" s="20"/>
      <c r="G90" s="271" t="str">
        <f>IF(D90="","",VLOOKUP(D90,LISTS!R$3:U$44,4,FALSE))</f>
        <v/>
      </c>
      <c r="H90" s="272" t="str">
        <f t="shared" si="16"/>
        <v/>
      </c>
      <c r="I90" s="273" t="str">
        <f>IF(D90="","",VLOOKUP(D90,LISTS!R$3:U$44,2,FALSE))</f>
        <v/>
      </c>
      <c r="J90" s="274" t="str">
        <f t="shared" si="17"/>
        <v/>
      </c>
      <c r="L90" s="275">
        <v>52</v>
      </c>
      <c r="M90" s="20"/>
      <c r="N90" s="35"/>
      <c r="O90" s="35"/>
      <c r="P90" s="20"/>
      <c r="Q90" s="36"/>
      <c r="R90" s="35" t="str">
        <f t="shared" si="19"/>
        <v/>
      </c>
      <c r="S90" s="21" t="str">
        <f>IF(M90="","",IF(R90="yes","Please enter value from supplier",VLOOKUP(N90,LISTS!AB$3:AD$570,2,FALSE)))</f>
        <v/>
      </c>
      <c r="T90" s="276" t="str">
        <f t="shared" si="8"/>
        <v/>
      </c>
      <c r="U90" s="289" t="str">
        <f t="shared" si="20"/>
        <v/>
      </c>
      <c r="V90" s="290" t="str">
        <f>IF(M90="","",IF(R90="no",IF(ISERROR(VLOOKUP(O90,LISTS!AE:AF,2,FALSE)),LISTS!$AF$86,VLOOKUP(O90,LISTS!AE:AF,2,FALSE)),"Please enter value from supplier"))</f>
        <v/>
      </c>
      <c r="W90" s="291" t="str">
        <f>IF(M90="","",IF(R90="yes",U90*V90,VLOOKUP(N90,LISTS!AB$3:AD$570,3,FALSE)))</f>
        <v/>
      </c>
      <c r="X90" s="274" t="str">
        <f t="shared" si="9"/>
        <v/>
      </c>
      <c r="Z90" s="159" t="str">
        <f t="shared" si="18"/>
        <v/>
      </c>
      <c r="AA90" s="159" t="str">
        <f t="shared" si="15"/>
        <v/>
      </c>
    </row>
    <row r="91" spans="2:27" ht="59.95" customHeight="1" x14ac:dyDescent="0.3">
      <c r="B91" s="108"/>
      <c r="C91" s="208">
        <v>53</v>
      </c>
      <c r="D91" s="19"/>
      <c r="E91" s="34"/>
      <c r="F91" s="20"/>
      <c r="G91" s="271" t="str">
        <f>IF(D91="","",VLOOKUP(D91,LISTS!R$3:U$44,4,FALSE))</f>
        <v/>
      </c>
      <c r="H91" s="272" t="str">
        <f t="shared" si="16"/>
        <v/>
      </c>
      <c r="I91" s="273" t="str">
        <f>IF(D91="","",VLOOKUP(D91,LISTS!R$3:U$44,2,FALSE))</f>
        <v/>
      </c>
      <c r="J91" s="274" t="str">
        <f t="shared" si="17"/>
        <v/>
      </c>
      <c r="L91" s="275">
        <v>53</v>
      </c>
      <c r="M91" s="20"/>
      <c r="N91" s="35"/>
      <c r="O91" s="35"/>
      <c r="P91" s="20"/>
      <c r="Q91" s="36"/>
      <c r="R91" s="35" t="str">
        <f t="shared" si="19"/>
        <v/>
      </c>
      <c r="S91" s="21" t="str">
        <f>IF(M91="","",IF(R91="yes","Please enter value from supplier",VLOOKUP(N91,LISTS!AB$3:AD$570,2,FALSE)))</f>
        <v/>
      </c>
      <c r="T91" s="276" t="str">
        <f t="shared" si="8"/>
        <v/>
      </c>
      <c r="U91" s="289" t="str">
        <f t="shared" si="20"/>
        <v/>
      </c>
      <c r="V91" s="290" t="str">
        <f>IF(M91="","",IF(R91="no",IF(ISERROR(VLOOKUP(O91,LISTS!AE:AF,2,FALSE)),LISTS!$AF$86,VLOOKUP(O91,LISTS!AE:AF,2,FALSE)),"Please enter value from supplier"))</f>
        <v/>
      </c>
      <c r="W91" s="291" t="str">
        <f>IF(M91="","",IF(R91="yes",U91*V91,VLOOKUP(N91,LISTS!AB$3:AD$570,3,FALSE)))</f>
        <v/>
      </c>
      <c r="X91" s="274" t="str">
        <f t="shared" si="9"/>
        <v/>
      </c>
      <c r="Z91" s="159" t="str">
        <f t="shared" si="18"/>
        <v/>
      </c>
      <c r="AA91" s="159" t="str">
        <f t="shared" si="15"/>
        <v/>
      </c>
    </row>
    <row r="92" spans="2:27" ht="59.95" customHeight="1" x14ac:dyDescent="0.3">
      <c r="B92" s="108"/>
      <c r="C92" s="208">
        <v>54</v>
      </c>
      <c r="D92" s="19"/>
      <c r="E92" s="34"/>
      <c r="F92" s="20"/>
      <c r="G92" s="271" t="str">
        <f>IF(D92="","",VLOOKUP(D92,LISTS!R$3:U$44,4,FALSE))</f>
        <v/>
      </c>
      <c r="H92" s="272" t="str">
        <f t="shared" si="16"/>
        <v/>
      </c>
      <c r="I92" s="273" t="str">
        <f>IF(D92="","",VLOOKUP(D92,LISTS!R$3:U$44,2,FALSE))</f>
        <v/>
      </c>
      <c r="J92" s="274" t="str">
        <f t="shared" si="17"/>
        <v/>
      </c>
      <c r="L92" s="275">
        <v>54</v>
      </c>
      <c r="M92" s="20"/>
      <c r="N92" s="35"/>
      <c r="O92" s="35"/>
      <c r="P92" s="20"/>
      <c r="Q92" s="36"/>
      <c r="R92" s="35" t="str">
        <f t="shared" si="19"/>
        <v/>
      </c>
      <c r="S92" s="21" t="str">
        <f>IF(M92="","",IF(R92="yes","Please enter value from supplier",VLOOKUP(N92,LISTS!AB$3:AD$570,2,FALSE)))</f>
        <v/>
      </c>
      <c r="T92" s="276" t="str">
        <f t="shared" si="8"/>
        <v/>
      </c>
      <c r="U92" s="289" t="str">
        <f t="shared" si="20"/>
        <v/>
      </c>
      <c r="V92" s="290" t="str">
        <f>IF(M92="","",IF(R92="no",IF(ISERROR(VLOOKUP(O92,LISTS!AE:AF,2,FALSE)),LISTS!$AF$86,VLOOKUP(O92,LISTS!AE:AF,2,FALSE)),"Please enter value from supplier"))</f>
        <v/>
      </c>
      <c r="W92" s="291" t="str">
        <f>IF(M92="","",IF(R92="yes",U92*V92,VLOOKUP(N92,LISTS!AB$3:AD$570,3,FALSE)))</f>
        <v/>
      </c>
      <c r="X92" s="274" t="str">
        <f t="shared" si="9"/>
        <v/>
      </c>
      <c r="Z92" s="159" t="str">
        <f t="shared" si="18"/>
        <v/>
      </c>
      <c r="AA92" s="159" t="str">
        <f t="shared" si="15"/>
        <v/>
      </c>
    </row>
    <row r="93" spans="2:27" ht="59.95" customHeight="1" x14ac:dyDescent="0.3">
      <c r="B93" s="108"/>
      <c r="C93" s="208">
        <v>55</v>
      </c>
      <c r="D93" s="19"/>
      <c r="E93" s="34"/>
      <c r="F93" s="20"/>
      <c r="G93" s="271" t="str">
        <f>IF(D93="","",VLOOKUP(D93,LISTS!R$3:U$44,4,FALSE))</f>
        <v/>
      </c>
      <c r="H93" s="272" t="str">
        <f t="shared" si="16"/>
        <v/>
      </c>
      <c r="I93" s="273" t="str">
        <f>IF(D93="","",VLOOKUP(D93,LISTS!R$3:U$44,2,FALSE))</f>
        <v/>
      </c>
      <c r="J93" s="274" t="str">
        <f t="shared" si="17"/>
        <v/>
      </c>
      <c r="L93" s="275">
        <v>55</v>
      </c>
      <c r="M93" s="20"/>
      <c r="N93" s="35"/>
      <c r="O93" s="35"/>
      <c r="P93" s="20"/>
      <c r="Q93" s="36"/>
      <c r="R93" s="35" t="str">
        <f t="shared" si="19"/>
        <v/>
      </c>
      <c r="S93" s="21" t="str">
        <f>IF(M93="","",IF(R93="yes","Please enter value from supplier",VLOOKUP(N93,LISTS!AB$3:AD$570,2,FALSE)))</f>
        <v/>
      </c>
      <c r="T93" s="276" t="str">
        <f t="shared" si="8"/>
        <v/>
      </c>
      <c r="U93" s="289" t="str">
        <f t="shared" si="20"/>
        <v/>
      </c>
      <c r="V93" s="290" t="str">
        <f>IF(M93="","",IF(R93="no",IF(ISERROR(VLOOKUP(O93,LISTS!AE:AF,2,FALSE)),LISTS!$AF$86,VLOOKUP(O93,LISTS!AE:AF,2,FALSE)),"Please enter value from supplier"))</f>
        <v/>
      </c>
      <c r="W93" s="291" t="str">
        <f>IF(M93="","",IF(R93="yes",U93*V93,VLOOKUP(N93,LISTS!AB$3:AD$570,3,FALSE)))</f>
        <v/>
      </c>
      <c r="X93" s="274" t="str">
        <f t="shared" si="9"/>
        <v/>
      </c>
      <c r="Z93" s="159" t="str">
        <f t="shared" si="18"/>
        <v/>
      </c>
      <c r="AA93" s="159" t="str">
        <f t="shared" si="15"/>
        <v/>
      </c>
    </row>
    <row r="94" spans="2:27" ht="59.95" customHeight="1" x14ac:dyDescent="0.3">
      <c r="B94" s="108"/>
      <c r="C94" s="208">
        <v>56</v>
      </c>
      <c r="D94" s="19"/>
      <c r="E94" s="34"/>
      <c r="F94" s="20"/>
      <c r="G94" s="271" t="str">
        <f>IF(D94="","",VLOOKUP(D94,LISTS!R$3:U$44,4,FALSE))</f>
        <v/>
      </c>
      <c r="H94" s="272" t="str">
        <f t="shared" si="16"/>
        <v/>
      </c>
      <c r="I94" s="273" t="str">
        <f>IF(D94="","",VLOOKUP(D94,LISTS!R$3:U$44,2,FALSE))</f>
        <v/>
      </c>
      <c r="J94" s="274" t="str">
        <f t="shared" si="17"/>
        <v/>
      </c>
      <c r="L94" s="275">
        <v>56</v>
      </c>
      <c r="M94" s="20"/>
      <c r="N94" s="35"/>
      <c r="O94" s="35"/>
      <c r="P94" s="20"/>
      <c r="Q94" s="36"/>
      <c r="R94" s="35" t="str">
        <f t="shared" si="19"/>
        <v/>
      </c>
      <c r="S94" s="21" t="str">
        <f>IF(M94="","",IF(R94="yes","Please enter value from supplier",VLOOKUP(N94,LISTS!AB$3:AD$570,2,FALSE)))</f>
        <v/>
      </c>
      <c r="T94" s="276" t="str">
        <f t="shared" si="8"/>
        <v/>
      </c>
      <c r="U94" s="289" t="str">
        <f t="shared" si="20"/>
        <v/>
      </c>
      <c r="V94" s="290" t="str">
        <f>IF(M94="","",IF(R94="no",IF(ISERROR(VLOOKUP(O94,LISTS!AE:AF,2,FALSE)),LISTS!$AF$86,VLOOKUP(O94,LISTS!AE:AF,2,FALSE)),"Please enter value from supplier"))</f>
        <v/>
      </c>
      <c r="W94" s="291" t="str">
        <f>IF(M94="","",IF(R94="yes",U94*V94,VLOOKUP(N94,LISTS!AB$3:AD$570,3,FALSE)))</f>
        <v/>
      </c>
      <c r="X94" s="274" t="str">
        <f t="shared" si="9"/>
        <v/>
      </c>
      <c r="Z94" s="159" t="str">
        <f t="shared" si="18"/>
        <v/>
      </c>
      <c r="AA94" s="159" t="str">
        <f t="shared" si="15"/>
        <v/>
      </c>
    </row>
    <row r="95" spans="2:27" ht="59.95" customHeight="1" x14ac:dyDescent="0.3">
      <c r="B95" s="108"/>
      <c r="C95" s="208">
        <v>57</v>
      </c>
      <c r="D95" s="19"/>
      <c r="E95" s="34"/>
      <c r="F95" s="20"/>
      <c r="G95" s="271" t="str">
        <f>IF(D95="","",VLOOKUP(D95,LISTS!R$3:U$44,4,FALSE))</f>
        <v/>
      </c>
      <c r="H95" s="272" t="str">
        <f t="shared" si="16"/>
        <v/>
      </c>
      <c r="I95" s="273" t="str">
        <f>IF(D95="","",VLOOKUP(D95,LISTS!R$3:U$44,2,FALSE))</f>
        <v/>
      </c>
      <c r="J95" s="274" t="str">
        <f t="shared" si="17"/>
        <v/>
      </c>
      <c r="L95" s="275">
        <v>57</v>
      </c>
      <c r="M95" s="20"/>
      <c r="N95" s="35"/>
      <c r="O95" s="35"/>
      <c r="P95" s="20"/>
      <c r="Q95" s="36"/>
      <c r="R95" s="35" t="str">
        <f t="shared" si="19"/>
        <v/>
      </c>
      <c r="S95" s="21" t="str">
        <f>IF(M95="","",IF(R95="yes","Please enter value from supplier",VLOOKUP(N95,LISTS!AB$3:AD$570,2,FALSE)))</f>
        <v/>
      </c>
      <c r="T95" s="276" t="str">
        <f t="shared" si="8"/>
        <v/>
      </c>
      <c r="U95" s="289" t="str">
        <f t="shared" si="20"/>
        <v/>
      </c>
      <c r="V95" s="290" t="str">
        <f>IF(M95="","",IF(R95="no",IF(ISERROR(VLOOKUP(O95,LISTS!AE:AF,2,FALSE)),LISTS!$AF$86,VLOOKUP(O95,LISTS!AE:AF,2,FALSE)),"Please enter value from supplier"))</f>
        <v/>
      </c>
      <c r="W95" s="291" t="str">
        <f>IF(M95="","",IF(R95="yes",U95*V95,VLOOKUP(N95,LISTS!AB$3:AD$570,3,FALSE)))</f>
        <v/>
      </c>
      <c r="X95" s="274" t="str">
        <f t="shared" si="9"/>
        <v/>
      </c>
      <c r="Z95" s="159" t="str">
        <f t="shared" si="18"/>
        <v/>
      </c>
      <c r="AA95" s="159" t="str">
        <f t="shared" si="15"/>
        <v/>
      </c>
    </row>
    <row r="96" spans="2:27" ht="59.95" customHeight="1" x14ac:dyDescent="0.3">
      <c r="B96" s="108"/>
      <c r="C96" s="208">
        <v>58</v>
      </c>
      <c r="D96" s="19"/>
      <c r="E96" s="34"/>
      <c r="F96" s="20"/>
      <c r="G96" s="271" t="str">
        <f>IF(D96="","",VLOOKUP(D96,LISTS!R$3:U$44,4,FALSE))</f>
        <v/>
      </c>
      <c r="H96" s="272" t="str">
        <f t="shared" si="16"/>
        <v/>
      </c>
      <c r="I96" s="273" t="str">
        <f>IF(D96="","",VLOOKUP(D96,LISTS!R$3:U$44,2,FALSE))</f>
        <v/>
      </c>
      <c r="J96" s="274" t="str">
        <f t="shared" si="17"/>
        <v/>
      </c>
      <c r="L96" s="275">
        <v>58</v>
      </c>
      <c r="M96" s="20"/>
      <c r="N96" s="35"/>
      <c r="O96" s="35"/>
      <c r="P96" s="20"/>
      <c r="Q96" s="36"/>
      <c r="R96" s="35" t="str">
        <f t="shared" si="19"/>
        <v/>
      </c>
      <c r="S96" s="21" t="str">
        <f>IF(M96="","",IF(R96="yes","Please enter value from supplier",VLOOKUP(N96,LISTS!AB$3:AD$570,2,FALSE)))</f>
        <v/>
      </c>
      <c r="T96" s="276" t="str">
        <f t="shared" si="8"/>
        <v/>
      </c>
      <c r="U96" s="289" t="str">
        <f t="shared" si="20"/>
        <v/>
      </c>
      <c r="V96" s="290" t="str">
        <f>IF(M96="","",IF(R96="no",IF(ISERROR(VLOOKUP(O96,LISTS!AE:AF,2,FALSE)),LISTS!$AF$86,VLOOKUP(O96,LISTS!AE:AF,2,FALSE)),"Please enter value from supplier"))</f>
        <v/>
      </c>
      <c r="W96" s="291" t="str">
        <f>IF(M96="","",IF(R96="yes",U96*V96,VLOOKUP(N96,LISTS!AB$3:AD$570,3,FALSE)))</f>
        <v/>
      </c>
      <c r="X96" s="274" t="str">
        <f t="shared" si="9"/>
        <v/>
      </c>
      <c r="Z96" s="159" t="str">
        <f t="shared" si="18"/>
        <v/>
      </c>
      <c r="AA96" s="159" t="str">
        <f t="shared" si="15"/>
        <v/>
      </c>
    </row>
    <row r="97" spans="2:27" ht="59.95" customHeight="1" x14ac:dyDescent="0.3">
      <c r="B97" s="108"/>
      <c r="C97" s="208">
        <v>59</v>
      </c>
      <c r="D97" s="19"/>
      <c r="E97" s="34"/>
      <c r="F97" s="20"/>
      <c r="G97" s="271" t="str">
        <f>IF(D97="","",VLOOKUP(D97,LISTS!R$3:U$44,4,FALSE))</f>
        <v/>
      </c>
      <c r="H97" s="272" t="str">
        <f t="shared" si="16"/>
        <v/>
      </c>
      <c r="I97" s="273" t="str">
        <f>IF(D97="","",VLOOKUP(D97,LISTS!R$3:U$44,2,FALSE))</f>
        <v/>
      </c>
      <c r="J97" s="274" t="str">
        <f t="shared" si="17"/>
        <v/>
      </c>
      <c r="L97" s="275">
        <v>59</v>
      </c>
      <c r="M97" s="20"/>
      <c r="N97" s="35"/>
      <c r="O97" s="35"/>
      <c r="P97" s="20"/>
      <c r="Q97" s="36"/>
      <c r="R97" s="35" t="str">
        <f t="shared" si="19"/>
        <v/>
      </c>
      <c r="S97" s="21" t="str">
        <f>IF(M97="","",IF(R97="yes","Please enter value from supplier",VLOOKUP(N97,LISTS!AB$3:AD$570,2,FALSE)))</f>
        <v/>
      </c>
      <c r="T97" s="276" t="str">
        <f t="shared" si="8"/>
        <v/>
      </c>
      <c r="U97" s="289" t="str">
        <f t="shared" si="20"/>
        <v/>
      </c>
      <c r="V97" s="290" t="str">
        <f>IF(M97="","",IF(R97="no",IF(ISERROR(VLOOKUP(O97,LISTS!AE:AF,2,FALSE)),LISTS!$AF$86,VLOOKUP(O97,LISTS!AE:AF,2,FALSE)),"Please enter value from supplier"))</f>
        <v/>
      </c>
      <c r="W97" s="291" t="str">
        <f>IF(M97="","",IF(R97="yes",U97*V97,VLOOKUP(N97,LISTS!AB$3:AD$570,3,FALSE)))</f>
        <v/>
      </c>
      <c r="X97" s="274" t="str">
        <f t="shared" si="9"/>
        <v/>
      </c>
      <c r="Z97" s="159" t="str">
        <f t="shared" si="18"/>
        <v/>
      </c>
      <c r="AA97" s="159" t="str">
        <f t="shared" si="15"/>
        <v/>
      </c>
    </row>
    <row r="98" spans="2:27" ht="59.95" customHeight="1" thickBot="1" x14ac:dyDescent="0.35">
      <c r="B98" s="108"/>
      <c r="C98" s="219">
        <v>60</v>
      </c>
      <c r="D98" s="22"/>
      <c r="E98" s="37"/>
      <c r="F98" s="23"/>
      <c r="G98" s="277" t="str">
        <f>IF(D98="","",VLOOKUP(D98,LISTS!R$3:U$44,4,FALSE))</f>
        <v/>
      </c>
      <c r="H98" s="278" t="str">
        <f t="shared" si="16"/>
        <v/>
      </c>
      <c r="I98" s="279" t="str">
        <f>IF(D98="","",VLOOKUP(D98,LISTS!R$3:U$44,2,FALSE))</f>
        <v/>
      </c>
      <c r="J98" s="280" t="str">
        <f t="shared" si="17"/>
        <v/>
      </c>
      <c r="L98" s="281">
        <v>60</v>
      </c>
      <c r="M98" s="23"/>
      <c r="N98" s="38"/>
      <c r="O98" s="38"/>
      <c r="P98" s="23"/>
      <c r="Q98" s="39"/>
      <c r="R98" s="38" t="str">
        <f t="shared" si="19"/>
        <v/>
      </c>
      <c r="S98" s="24" t="str">
        <f>IF(M98="","",IF(R98="yes","Please enter value from supplier",VLOOKUP(N98,LISTS!AB$3:AD$570,2,FALSE)))</f>
        <v/>
      </c>
      <c r="T98" s="282" t="str">
        <f t="shared" si="8"/>
        <v/>
      </c>
      <c r="U98" s="292" t="str">
        <f t="shared" si="20"/>
        <v/>
      </c>
      <c r="V98" s="293" t="str">
        <f>IF(M98="","",IF(R98="no",IF(ISERROR(VLOOKUP(O98,LISTS!AE:AF,2,FALSE)),LISTS!$AF$86,VLOOKUP(O98,LISTS!AE:AF,2,FALSE)),"Please enter value from supplier"))</f>
        <v/>
      </c>
      <c r="W98" s="294" t="str">
        <f>IF(M98="","",IF(R98="yes",U98*V98,VLOOKUP(N98,LISTS!AB$3:AD$570,3,FALSE)))</f>
        <v/>
      </c>
      <c r="X98" s="280" t="str">
        <f t="shared" si="9"/>
        <v/>
      </c>
      <c r="Z98" s="159" t="str">
        <f t="shared" si="18"/>
        <v/>
      </c>
      <c r="AA98" s="159" t="str">
        <f t="shared" si="15"/>
        <v/>
      </c>
    </row>
    <row r="99" spans="2:27" x14ac:dyDescent="0.3">
      <c r="C99" s="156"/>
    </row>
    <row r="100" spans="2:27" x14ac:dyDescent="0.3">
      <c r="C100" s="156"/>
    </row>
    <row r="101" spans="2:27" x14ac:dyDescent="0.3">
      <c r="C101" s="156"/>
    </row>
    <row r="102" spans="2:27" x14ac:dyDescent="0.3">
      <c r="C102" s="156"/>
    </row>
    <row r="103" spans="2:27" x14ac:dyDescent="0.3">
      <c r="C103" s="156"/>
    </row>
    <row r="104" spans="2:27" x14ac:dyDescent="0.3">
      <c r="C104" s="156"/>
    </row>
    <row r="105" spans="2:27" x14ac:dyDescent="0.3">
      <c r="C105" s="156"/>
    </row>
    <row r="106" spans="2:27" x14ac:dyDescent="0.3">
      <c r="C106" s="156"/>
    </row>
    <row r="107" spans="2:27" x14ac:dyDescent="0.3">
      <c r="C107" s="156"/>
    </row>
    <row r="108" spans="2:27" x14ac:dyDescent="0.3">
      <c r="C108" s="156"/>
    </row>
    <row r="109" spans="2:27" x14ac:dyDescent="0.3">
      <c r="C109" s="109"/>
    </row>
    <row r="110" spans="2:27" x14ac:dyDescent="0.3">
      <c r="C110" s="109"/>
    </row>
  </sheetData>
  <sheetProtection algorithmName="SHA-512" hashValue="FRiEgoRMUnh6DzOOQuwT+FlCKwjiI94P1TNRu8oHl4edBJiI1Rq/bQoD3fnOmF+dEffR1YVmitmF3qBXTKqQCQ==" saltValue="2N2mzKnw8vhQDsOkJhDctQ==" spinCount="100000" sheet="1" objects="1" scenarios="1"/>
  <mergeCells count="1">
    <mergeCell ref="A5:A12"/>
  </mergeCells>
  <phoneticPr fontId="19" type="noConversion"/>
  <conditionalFormatting sqref="B2:O3 B31:C31 K31:L33">
    <cfRule type="expression" dxfId="5" priority="6">
      <formula>$N$42="no"</formula>
    </cfRule>
  </conditionalFormatting>
  <conditionalFormatting sqref="M37:M98">
    <cfRule type="duplicateValues" dxfId="4" priority="2"/>
  </conditionalFormatting>
  <dataValidations count="1">
    <dataValidation type="decimal" operator="greaterThan" allowBlank="1" showInputMessage="1" showErrorMessage="1" sqref="W7:W28" xr:uid="{9BFCB744-58B1-4FBA-A104-FF52655A50F2}">
      <formula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4" id="{4D893FB8-FE68-402B-82B3-650F3424998D}">
            <xm:f>'1. REPORT'!#REF!="no"</xm:f>
            <x14:dxf>
              <border>
                <left style="thin">
                  <color auto="1"/>
                </left>
                <vertical/>
                <horizontal/>
              </border>
            </x14:dxf>
          </x14:cfRule>
          <xm:sqref>T4:T28</xm:sqref>
        </x14:conditionalFormatting>
        <x14:conditionalFormatting xmlns:xm="http://schemas.microsoft.com/office/excel/2006/main">
          <x14:cfRule type="expression" priority="26" id="{22DFB715-905F-4B92-9C70-5EAE37727041}">
            <xm:f>'1. REPORT'!#REF!="no"</xm:f>
            <x14:dxf>
              <font>
                <color theme="0"/>
              </font>
              <fill>
                <patternFill>
                  <bgColor theme="0"/>
                </patternFill>
              </fill>
              <border>
                <left/>
                <right/>
                <top/>
                <bottom/>
                <vertical/>
                <horizontal/>
              </border>
            </x14:dxf>
          </x14:cfRule>
          <xm:sqref>T4:X28</xm:sqref>
        </x14:conditionalFormatting>
        <x14:conditionalFormatting xmlns:xm="http://schemas.microsoft.com/office/excel/2006/main">
          <x14:cfRule type="expression" priority="3" id="{2212620C-921B-4ABC-8170-C35CEAEC53AE}">
            <xm:f>'1. REPORT'!#REF!="no"</xm:f>
            <x14:dxf>
              <border>
                <left style="thin">
                  <color auto="1"/>
                </left>
                <vertical/>
                <horizontal/>
              </border>
            </x14:dxf>
          </x14:cfRule>
          <xm:sqref>U7:U8</xm:sqref>
        </x14:conditionalFormatting>
        <x14:conditionalFormatting xmlns:xm="http://schemas.microsoft.com/office/excel/2006/main">
          <x14:cfRule type="expression" priority="1" id="{3ECD8385-10D9-48E9-B34A-789B3C1A26AE}">
            <xm:f>'1. REPORT'!M57="Other data (EMBER data)"</xm:f>
            <x14:dxf>
              <fill>
                <patternFill>
                  <bgColor theme="0" tint="-4.9989318521683403E-2"/>
                </patternFill>
              </fill>
            </x14:dxf>
          </x14:cfRule>
          <xm:sqref>G9:G28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5D567B7-B521-46DF-A9BB-DBD4552F19F6}">
          <x14:formula1>
            <xm:f>LISTS!$R$4:$R$44</xm:f>
          </x14:formula1>
          <xm:sqref>D37:D98</xm:sqref>
        </x14:dataValidation>
        <x14:dataValidation type="list" allowBlank="1" showInputMessage="1" showErrorMessage="1" xr:uid="{97FEEFF2-3262-4977-8517-E2715DBC7977}">
          <x14:formula1>
            <xm:f>LISTS!$Y$3:$Y$260</xm:f>
          </x14:formula1>
          <xm:sqref>O37:O98</xm:sqref>
        </x14:dataValidation>
        <x14:dataValidation type="list" allowBlank="1" showInputMessage="1" showErrorMessage="1" xr:uid="{E479E168-5395-4E9F-BF32-D10AFAC11C90}">
          <x14:formula1>
            <xm:f>LISTS!$AA$3:$AA$4</xm:f>
          </x14:formula1>
          <xm:sqref>R37:R98</xm:sqref>
        </x14:dataValidation>
        <x14:dataValidation type="list" allowBlank="1" showInputMessage="1" showErrorMessage="1" xr:uid="{007F94F7-6545-499C-85D2-35CE803484F6}">
          <x14:formula1>
            <xm:f>LISTS!$F$3:$F$153</xm:f>
          </x14:formula1>
          <xm:sqref>X7:X28</xm:sqref>
        </x14:dataValidation>
        <x14:dataValidation type="list" allowBlank="1" showInputMessage="1" showErrorMessage="1" xr:uid="{37F42141-124C-425C-B875-26A66A942D6D}">
          <x14:formula1>
            <xm:f>LISTS!$AB$3:$AB$570</xm:f>
          </x14:formula1>
          <xm:sqref>N37:N98</xm:sqref>
        </x14:dataValidation>
        <x14:dataValidation type="list" allowBlank="1" showInputMessage="1" showErrorMessage="1" xr:uid="{42E29D4B-7108-4E62-8D78-7E0ABDB0A07D}">
          <x14:formula1>
            <xm:f>'1. REPORT'!$F$55:$F$76</xm:f>
          </x14:formula1>
          <xm:sqref>P37:P98 F37:F98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5C71-513D-47EF-A0E4-EA3212B73812}">
  <sheetPr codeName="Sheet7"/>
  <dimension ref="A1:AF570"/>
  <sheetViews>
    <sheetView topLeftCell="J1" workbookViewId="0">
      <selection activeCell="J1" sqref="A1:XFD1048576"/>
    </sheetView>
  </sheetViews>
  <sheetFormatPr defaultColWidth="8.77734375" defaultRowHeight="15.05" x14ac:dyDescent="0.3"/>
  <cols>
    <col min="1" max="1" width="16.44140625" bestFit="1" customWidth="1"/>
  </cols>
  <sheetData>
    <row r="1" spans="1:32" s="17" customFormat="1" ht="37.9" customHeight="1" x14ac:dyDescent="0.3">
      <c r="A1" s="17" t="s">
        <v>1077</v>
      </c>
      <c r="C1" s="17" t="s">
        <v>491</v>
      </c>
      <c r="D1" s="17" t="s">
        <v>493</v>
      </c>
      <c r="F1" s="346" t="s">
        <v>583</v>
      </c>
      <c r="G1" s="346"/>
      <c r="H1" s="346" t="s">
        <v>30</v>
      </c>
      <c r="I1" s="346"/>
      <c r="J1" s="346" t="s">
        <v>893</v>
      </c>
      <c r="K1" s="346"/>
      <c r="L1" s="346" t="s">
        <v>904</v>
      </c>
      <c r="M1" s="346"/>
      <c r="N1" s="346" t="s">
        <v>916</v>
      </c>
      <c r="O1" s="346"/>
      <c r="P1" s="346" t="s">
        <v>928</v>
      </c>
      <c r="Q1" s="346"/>
      <c r="R1" s="18"/>
      <c r="S1" s="18"/>
      <c r="T1" s="18"/>
      <c r="U1" s="18"/>
      <c r="Y1" s="345" t="s">
        <v>1078</v>
      </c>
      <c r="Z1" s="345"/>
      <c r="AA1" s="17" t="s">
        <v>1080</v>
      </c>
      <c r="AB1" s="345" t="s">
        <v>1084</v>
      </c>
      <c r="AC1" s="345"/>
      <c r="AD1" s="345"/>
      <c r="AE1" s="345" t="s">
        <v>2674</v>
      </c>
      <c r="AF1" s="345"/>
    </row>
    <row r="2" spans="1:32" x14ac:dyDescent="0.3">
      <c r="A2" t="s">
        <v>480</v>
      </c>
      <c r="B2" t="s">
        <v>481</v>
      </c>
      <c r="D2" t="s">
        <v>481</v>
      </c>
      <c r="E2" t="s">
        <v>494</v>
      </c>
      <c r="F2" t="s">
        <v>584</v>
      </c>
      <c r="G2" t="s">
        <v>481</v>
      </c>
      <c r="H2" t="s">
        <v>584</v>
      </c>
      <c r="I2" t="s">
        <v>481</v>
      </c>
      <c r="J2" t="s">
        <v>584</v>
      </c>
      <c r="K2" t="s">
        <v>481</v>
      </c>
      <c r="L2" t="s">
        <v>584</v>
      </c>
      <c r="M2" t="s">
        <v>481</v>
      </c>
      <c r="N2" t="s">
        <v>584</v>
      </c>
      <c r="O2" t="s">
        <v>481</v>
      </c>
      <c r="P2" t="s">
        <v>584</v>
      </c>
      <c r="Q2" t="s">
        <v>481</v>
      </c>
      <c r="R2" t="s">
        <v>939</v>
      </c>
      <c r="S2" t="s">
        <v>940</v>
      </c>
      <c r="T2" t="s">
        <v>941</v>
      </c>
      <c r="U2" t="s">
        <v>941</v>
      </c>
      <c r="W2" t="s">
        <v>942</v>
      </c>
      <c r="Y2" s="16" t="s">
        <v>943</v>
      </c>
      <c r="Z2" s="16" t="s">
        <v>944</v>
      </c>
      <c r="AA2" s="16" t="s">
        <v>1082</v>
      </c>
      <c r="AB2" s="16" t="s">
        <v>1085</v>
      </c>
      <c r="AC2" s="16" t="s">
        <v>1086</v>
      </c>
      <c r="AD2" s="16" t="s">
        <v>1087</v>
      </c>
      <c r="AE2" s="16" t="s">
        <v>487</v>
      </c>
      <c r="AF2" s="16" t="s">
        <v>1094</v>
      </c>
    </row>
    <row r="3" spans="1:32" x14ac:dyDescent="0.3">
      <c r="A3" t="s">
        <v>35</v>
      </c>
      <c r="B3" t="s">
        <v>36</v>
      </c>
      <c r="C3" t="s">
        <v>2678</v>
      </c>
      <c r="D3" t="s">
        <v>496</v>
      </c>
      <c r="E3" t="s">
        <v>495</v>
      </c>
      <c r="F3" t="s">
        <v>585</v>
      </c>
      <c r="G3" t="s">
        <v>586</v>
      </c>
      <c r="H3" t="s">
        <v>887</v>
      </c>
      <c r="I3" t="s">
        <v>888</v>
      </c>
      <c r="J3" t="s">
        <v>894</v>
      </c>
      <c r="K3" t="s">
        <v>895</v>
      </c>
      <c r="L3" t="s">
        <v>905</v>
      </c>
      <c r="M3" t="s">
        <v>906</v>
      </c>
      <c r="N3" t="s">
        <v>910</v>
      </c>
      <c r="O3" t="s">
        <v>917</v>
      </c>
      <c r="P3" t="s">
        <v>924</v>
      </c>
      <c r="Q3" t="s">
        <v>925</v>
      </c>
      <c r="S3" t="s">
        <v>945</v>
      </c>
      <c r="T3" t="s">
        <v>946</v>
      </c>
      <c r="U3" t="s">
        <v>947</v>
      </c>
      <c r="W3" t="s">
        <v>496</v>
      </c>
      <c r="Y3" s="1" t="s">
        <v>35</v>
      </c>
      <c r="Z3" s="1" t="s">
        <v>36</v>
      </c>
      <c r="AA3" t="s">
        <v>1083</v>
      </c>
      <c r="AB3" s="1">
        <v>25070080</v>
      </c>
      <c r="AC3" s="1">
        <v>0.23</v>
      </c>
      <c r="AD3" s="1">
        <v>0.08</v>
      </c>
      <c r="AE3" t="s">
        <v>39</v>
      </c>
      <c r="AF3">
        <v>0.12371</v>
      </c>
    </row>
    <row r="4" spans="1:32" x14ac:dyDescent="0.3">
      <c r="A4" t="s">
        <v>37</v>
      </c>
      <c r="B4" t="s">
        <v>38</v>
      </c>
      <c r="C4" t="s">
        <v>2687</v>
      </c>
      <c r="D4" t="s">
        <v>498</v>
      </c>
      <c r="E4" t="s">
        <v>497</v>
      </c>
      <c r="F4" t="s">
        <v>587</v>
      </c>
      <c r="G4" t="s">
        <v>588</v>
      </c>
      <c r="H4" t="s">
        <v>889</v>
      </c>
      <c r="I4" t="s">
        <v>890</v>
      </c>
      <c r="J4" t="s">
        <v>896</v>
      </c>
      <c r="K4" t="s">
        <v>897</v>
      </c>
      <c r="L4" t="s">
        <v>907</v>
      </c>
      <c r="M4" t="s">
        <v>908</v>
      </c>
      <c r="N4" t="s">
        <v>911</v>
      </c>
      <c r="O4" t="s">
        <v>918</v>
      </c>
      <c r="P4" t="s">
        <v>926</v>
      </c>
      <c r="Q4" t="s">
        <v>927</v>
      </c>
      <c r="R4" t="s">
        <v>936</v>
      </c>
      <c r="W4" t="s">
        <v>949</v>
      </c>
      <c r="Y4" s="1" t="s">
        <v>37</v>
      </c>
      <c r="Z4" s="1" t="s">
        <v>38</v>
      </c>
      <c r="AA4" t="s">
        <v>1081</v>
      </c>
      <c r="AB4" s="1">
        <v>25231000</v>
      </c>
      <c r="AC4" s="1">
        <v>0.83</v>
      </c>
      <c r="AD4" s="1">
        <v>0.04</v>
      </c>
      <c r="AE4" t="s">
        <v>45</v>
      </c>
      <c r="AF4">
        <v>2.4420000000000001E-2</v>
      </c>
    </row>
    <row r="5" spans="1:32" ht="14.6" customHeight="1" x14ac:dyDescent="0.3">
      <c r="A5" t="s">
        <v>39</v>
      </c>
      <c r="B5" t="s">
        <v>40</v>
      </c>
      <c r="C5" t="s">
        <v>492</v>
      </c>
      <c r="D5" t="s">
        <v>500</v>
      </c>
      <c r="E5" t="s">
        <v>499</v>
      </c>
      <c r="F5" t="s">
        <v>589</v>
      </c>
      <c r="G5" t="s">
        <v>590</v>
      </c>
      <c r="H5" t="s">
        <v>891</v>
      </c>
      <c r="I5" t="s">
        <v>892</v>
      </c>
      <c r="J5" t="s">
        <v>898</v>
      </c>
      <c r="K5" t="s">
        <v>899</v>
      </c>
      <c r="N5" t="s">
        <v>912</v>
      </c>
      <c r="O5" t="s">
        <v>919</v>
      </c>
      <c r="R5" t="s">
        <v>991</v>
      </c>
      <c r="S5">
        <v>98.3</v>
      </c>
      <c r="T5">
        <v>26.7</v>
      </c>
      <c r="U5" s="2">
        <f t="shared" ref="U5:U44" si="0">T5/1000</f>
        <v>2.6699999999999998E-2</v>
      </c>
      <c r="W5" t="s">
        <v>951</v>
      </c>
      <c r="Y5" s="1" t="s">
        <v>39</v>
      </c>
      <c r="Z5" s="1" t="s">
        <v>40</v>
      </c>
      <c r="AB5" s="1">
        <v>25232100</v>
      </c>
      <c r="AC5" s="1">
        <v>1.1599999999999999</v>
      </c>
      <c r="AD5" s="1">
        <v>0.1</v>
      </c>
      <c r="AE5" t="s">
        <v>139</v>
      </c>
      <c r="AF5">
        <v>0.63364999999999994</v>
      </c>
    </row>
    <row r="6" spans="1:32" ht="14.6" customHeight="1" x14ac:dyDescent="0.3">
      <c r="A6" t="s">
        <v>41</v>
      </c>
      <c r="B6" t="s">
        <v>42</v>
      </c>
      <c r="D6" t="s">
        <v>502</v>
      </c>
      <c r="E6" t="s">
        <v>501</v>
      </c>
      <c r="F6" t="s">
        <v>591</v>
      </c>
      <c r="G6" t="s">
        <v>592</v>
      </c>
      <c r="J6" t="s">
        <v>900</v>
      </c>
      <c r="K6" t="s">
        <v>901</v>
      </c>
      <c r="N6" t="s">
        <v>913</v>
      </c>
      <c r="O6" t="s">
        <v>920</v>
      </c>
      <c r="R6" t="s">
        <v>971</v>
      </c>
      <c r="S6">
        <v>80.7</v>
      </c>
      <c r="T6">
        <v>40.200000000000003</v>
      </c>
      <c r="U6" s="2">
        <f t="shared" si="0"/>
        <v>4.02E-2</v>
      </c>
      <c r="W6" t="s">
        <v>953</v>
      </c>
      <c r="Y6" s="1" t="s">
        <v>41</v>
      </c>
      <c r="Z6" s="1" t="s">
        <v>42</v>
      </c>
      <c r="AB6" s="1">
        <v>25232900</v>
      </c>
      <c r="AC6" s="1">
        <v>0.81</v>
      </c>
      <c r="AD6" s="1">
        <v>0.06</v>
      </c>
      <c r="AE6" t="s">
        <v>55</v>
      </c>
      <c r="AF6">
        <v>0.64705999999999997</v>
      </c>
    </row>
    <row r="7" spans="1:32" ht="14.6" customHeight="1" x14ac:dyDescent="0.3">
      <c r="A7" t="s">
        <v>43</v>
      </c>
      <c r="B7" t="s">
        <v>44</v>
      </c>
      <c r="D7" t="s">
        <v>504</v>
      </c>
      <c r="E7" t="s">
        <v>503</v>
      </c>
      <c r="F7" t="s">
        <v>593</v>
      </c>
      <c r="G7" t="s">
        <v>594</v>
      </c>
      <c r="J7" t="s">
        <v>902</v>
      </c>
      <c r="K7" t="s">
        <v>903</v>
      </c>
      <c r="N7" t="s">
        <v>914</v>
      </c>
      <c r="O7" t="s">
        <v>921</v>
      </c>
      <c r="R7" t="s">
        <v>1005</v>
      </c>
      <c r="S7">
        <v>260</v>
      </c>
      <c r="T7">
        <v>2.4700000000000002</v>
      </c>
      <c r="U7" s="2">
        <f t="shared" si="0"/>
        <v>2.4700000000000004E-3</v>
      </c>
      <c r="W7" t="s">
        <v>955</v>
      </c>
      <c r="Y7" s="1" t="s">
        <v>43</v>
      </c>
      <c r="Z7" s="1" t="s">
        <v>44</v>
      </c>
      <c r="AB7" s="1">
        <v>25233000</v>
      </c>
      <c r="AC7" s="1">
        <v>1.75</v>
      </c>
      <c r="AD7" s="1">
        <v>0.15</v>
      </c>
      <c r="AE7" t="s">
        <v>49</v>
      </c>
      <c r="AF7">
        <v>0.16722000000000001</v>
      </c>
    </row>
    <row r="8" spans="1:32" ht="14.6" customHeight="1" x14ac:dyDescent="0.3">
      <c r="A8" t="s">
        <v>45</v>
      </c>
      <c r="B8" t="s">
        <v>46</v>
      </c>
      <c r="D8" t="s">
        <v>506</v>
      </c>
      <c r="E8" t="s">
        <v>505</v>
      </c>
      <c r="F8" t="s">
        <v>595</v>
      </c>
      <c r="G8" t="s">
        <v>596</v>
      </c>
      <c r="N8" t="s">
        <v>915</v>
      </c>
      <c r="O8" t="s">
        <v>922</v>
      </c>
      <c r="R8" t="s">
        <v>1013</v>
      </c>
      <c r="S8">
        <v>155.19999999999999</v>
      </c>
      <c r="T8">
        <v>10.1</v>
      </c>
      <c r="U8" s="2">
        <f t="shared" si="0"/>
        <v>1.01E-2</v>
      </c>
      <c r="W8" t="s">
        <v>957</v>
      </c>
      <c r="Y8" s="1" t="s">
        <v>45</v>
      </c>
      <c r="Z8" s="1" t="s">
        <v>46</v>
      </c>
      <c r="AB8" s="1">
        <v>25239000</v>
      </c>
      <c r="AC8" s="1">
        <v>0.59</v>
      </c>
      <c r="AD8" s="1">
        <v>0.04</v>
      </c>
      <c r="AE8" t="s">
        <v>41</v>
      </c>
      <c r="AF8">
        <v>0.61111000000000004</v>
      </c>
    </row>
    <row r="9" spans="1:32" x14ac:dyDescent="0.3">
      <c r="A9" t="s">
        <v>47</v>
      </c>
      <c r="B9" t="s">
        <v>48</v>
      </c>
      <c r="D9" t="s">
        <v>508</v>
      </c>
      <c r="E9" t="s">
        <v>507</v>
      </c>
      <c r="F9" t="s">
        <v>597</v>
      </c>
      <c r="G9" t="s">
        <v>598</v>
      </c>
      <c r="R9" t="s">
        <v>1002</v>
      </c>
      <c r="S9">
        <v>80.7</v>
      </c>
      <c r="T9">
        <v>28</v>
      </c>
      <c r="U9" s="2">
        <f t="shared" si="0"/>
        <v>2.8000000000000001E-2</v>
      </c>
      <c r="W9" t="s">
        <v>959</v>
      </c>
      <c r="Y9" s="1" t="s">
        <v>47</v>
      </c>
      <c r="Z9" s="1" t="s">
        <v>48</v>
      </c>
      <c r="AB9" s="1">
        <v>26011200</v>
      </c>
      <c r="AC9" s="1">
        <v>0.31</v>
      </c>
      <c r="AD9" s="1">
        <v>0.05</v>
      </c>
      <c r="AE9" t="s">
        <v>53</v>
      </c>
      <c r="AF9">
        <v>0.35396</v>
      </c>
    </row>
    <row r="10" spans="1:32" x14ac:dyDescent="0.3">
      <c r="A10" t="s">
        <v>49</v>
      </c>
      <c r="B10" t="s">
        <v>50</v>
      </c>
      <c r="D10" t="s">
        <v>510</v>
      </c>
      <c r="E10" t="s">
        <v>509</v>
      </c>
      <c r="F10" t="s">
        <v>599</v>
      </c>
      <c r="G10" t="s">
        <v>600</v>
      </c>
      <c r="R10" t="s">
        <v>1000</v>
      </c>
      <c r="S10">
        <v>107</v>
      </c>
      <c r="T10">
        <v>28.2</v>
      </c>
      <c r="U10" s="2">
        <f t="shared" si="0"/>
        <v>2.8199999999999999E-2</v>
      </c>
      <c r="W10" t="s">
        <v>961</v>
      </c>
      <c r="Y10" s="1" t="s">
        <v>49</v>
      </c>
      <c r="Z10" s="1" t="s">
        <v>50</v>
      </c>
      <c r="AB10" s="1">
        <v>28041000</v>
      </c>
      <c r="AC10" s="1">
        <v>10.4</v>
      </c>
      <c r="AD10" s="1">
        <v>0</v>
      </c>
      <c r="AE10" t="s">
        <v>47</v>
      </c>
      <c r="AF10">
        <v>0.26243</v>
      </c>
    </row>
    <row r="11" spans="1:32" x14ac:dyDescent="0.3">
      <c r="A11" t="s">
        <v>51</v>
      </c>
      <c r="B11" t="s">
        <v>52</v>
      </c>
      <c r="D11" t="s">
        <v>512</v>
      </c>
      <c r="E11" t="s">
        <v>511</v>
      </c>
      <c r="F11" t="s">
        <v>601</v>
      </c>
      <c r="G11" t="s">
        <v>602</v>
      </c>
      <c r="R11" t="s">
        <v>1004</v>
      </c>
      <c r="S11">
        <v>44.4</v>
      </c>
      <c r="T11">
        <v>38.700000000000003</v>
      </c>
      <c r="U11" s="2">
        <f t="shared" si="0"/>
        <v>3.8700000000000005E-2</v>
      </c>
      <c r="W11" t="s">
        <v>938</v>
      </c>
      <c r="Y11" s="1" t="s">
        <v>51</v>
      </c>
      <c r="Z11" s="1" t="s">
        <v>52</v>
      </c>
      <c r="AB11" s="1">
        <v>28080000</v>
      </c>
      <c r="AC11" s="1">
        <v>2.56</v>
      </c>
      <c r="AD11" s="1">
        <v>0.05</v>
      </c>
      <c r="AE11" t="s">
        <v>57</v>
      </c>
      <c r="AF11">
        <v>0.55629999999999991</v>
      </c>
    </row>
    <row r="12" spans="1:32" x14ac:dyDescent="0.3">
      <c r="A12" t="s">
        <v>53</v>
      </c>
      <c r="B12" t="s">
        <v>54</v>
      </c>
      <c r="D12" t="s">
        <v>514</v>
      </c>
      <c r="E12" t="s">
        <v>513</v>
      </c>
      <c r="F12" t="s">
        <v>603</v>
      </c>
      <c r="G12" t="s">
        <v>604</v>
      </c>
      <c r="R12" t="s">
        <v>992</v>
      </c>
      <c r="S12">
        <v>94.6</v>
      </c>
      <c r="T12">
        <v>28.2</v>
      </c>
      <c r="U12" s="2">
        <f t="shared" si="0"/>
        <v>2.8199999999999999E-2</v>
      </c>
      <c r="W12" t="s">
        <v>964</v>
      </c>
      <c r="Y12" s="1" t="s">
        <v>53</v>
      </c>
      <c r="Z12" s="1" t="s">
        <v>54</v>
      </c>
      <c r="AB12" s="1">
        <v>28141000</v>
      </c>
      <c r="AC12" s="1">
        <v>2.68</v>
      </c>
      <c r="AD12" s="1">
        <v>0.14000000000000001</v>
      </c>
      <c r="AE12" t="s">
        <v>969</v>
      </c>
      <c r="AF12">
        <v>0.11161</v>
      </c>
    </row>
    <row r="13" spans="1:32" x14ac:dyDescent="0.3">
      <c r="A13" t="s">
        <v>55</v>
      </c>
      <c r="B13" t="s">
        <v>56</v>
      </c>
      <c r="D13" t="s">
        <v>516</v>
      </c>
      <c r="E13" t="s">
        <v>515</v>
      </c>
      <c r="F13" t="s">
        <v>605</v>
      </c>
      <c r="G13" t="s">
        <v>606</v>
      </c>
      <c r="R13" t="s">
        <v>948</v>
      </c>
      <c r="S13">
        <v>73.3</v>
      </c>
      <c r="T13">
        <v>42.3</v>
      </c>
      <c r="U13" s="2">
        <f t="shared" si="0"/>
        <v>4.2299999999999997E-2</v>
      </c>
      <c r="W13" t="s">
        <v>966</v>
      </c>
      <c r="Y13" s="1" t="s">
        <v>55</v>
      </c>
      <c r="Z13" s="1" t="s">
        <v>56</v>
      </c>
      <c r="AB13" s="1">
        <v>28142000</v>
      </c>
      <c r="AC13" s="1">
        <v>2.68</v>
      </c>
      <c r="AD13" s="1">
        <v>0.14000000000000001</v>
      </c>
      <c r="AE13" t="s">
        <v>61</v>
      </c>
      <c r="AF13">
        <v>0.66998999999999997</v>
      </c>
    </row>
    <row r="14" spans="1:32" x14ac:dyDescent="0.3">
      <c r="A14" t="s">
        <v>57</v>
      </c>
      <c r="B14" t="s">
        <v>58</v>
      </c>
      <c r="D14" t="s">
        <v>518</v>
      </c>
      <c r="E14" t="s">
        <v>517</v>
      </c>
      <c r="F14" t="s">
        <v>607</v>
      </c>
      <c r="G14" t="s">
        <v>608</v>
      </c>
      <c r="R14" t="s">
        <v>965</v>
      </c>
      <c r="S14">
        <v>61.6</v>
      </c>
      <c r="T14">
        <v>46.4</v>
      </c>
      <c r="U14" s="2">
        <f t="shared" si="0"/>
        <v>4.6399999999999997E-2</v>
      </c>
      <c r="W14" t="s">
        <v>968</v>
      </c>
      <c r="Y14" s="3" t="s">
        <v>969</v>
      </c>
      <c r="Z14" s="3" t="s">
        <v>970</v>
      </c>
      <c r="AB14" s="3">
        <v>28342100</v>
      </c>
      <c r="AC14" s="1">
        <v>1.82</v>
      </c>
      <c r="AD14" s="1">
        <v>0.06</v>
      </c>
      <c r="AE14" t="s">
        <v>71</v>
      </c>
      <c r="AF14">
        <v>0.90240999999999993</v>
      </c>
    </row>
    <row r="15" spans="1:32" x14ac:dyDescent="0.3">
      <c r="A15" t="s">
        <v>59</v>
      </c>
      <c r="B15" t="s">
        <v>60</v>
      </c>
      <c r="D15" t="s">
        <v>520</v>
      </c>
      <c r="E15" t="s">
        <v>519</v>
      </c>
      <c r="F15" t="s">
        <v>609</v>
      </c>
      <c r="G15" t="s">
        <v>610</v>
      </c>
      <c r="R15" t="s">
        <v>1001</v>
      </c>
      <c r="S15">
        <v>107</v>
      </c>
      <c r="T15">
        <v>28.2</v>
      </c>
      <c r="U15" s="2">
        <f t="shared" si="0"/>
        <v>2.8199999999999999E-2</v>
      </c>
      <c r="W15" t="s">
        <v>972</v>
      </c>
      <c r="Y15" s="1" t="s">
        <v>57</v>
      </c>
      <c r="Z15" s="1" t="s">
        <v>58</v>
      </c>
      <c r="AB15" s="1">
        <v>31021010</v>
      </c>
      <c r="AC15" s="1">
        <v>1.78</v>
      </c>
      <c r="AD15" s="1">
        <v>0.12</v>
      </c>
      <c r="AE15" t="s">
        <v>67</v>
      </c>
      <c r="AF15">
        <v>0.68311999999999995</v>
      </c>
    </row>
    <row r="16" spans="1:32" x14ac:dyDescent="0.3">
      <c r="A16" t="s">
        <v>61</v>
      </c>
      <c r="B16" t="s">
        <v>62</v>
      </c>
      <c r="D16" t="s">
        <v>522</v>
      </c>
      <c r="E16" t="s">
        <v>521</v>
      </c>
      <c r="F16" t="s">
        <v>611</v>
      </c>
      <c r="G16" t="s">
        <v>612</v>
      </c>
      <c r="R16" t="s">
        <v>1003</v>
      </c>
      <c r="S16">
        <v>44.4</v>
      </c>
      <c r="T16">
        <v>38.700000000000003</v>
      </c>
      <c r="U16" s="2">
        <f t="shared" si="0"/>
        <v>3.8700000000000005E-2</v>
      </c>
      <c r="W16" t="s">
        <v>974</v>
      </c>
      <c r="Y16" s="1" t="s">
        <v>59</v>
      </c>
      <c r="Z16" s="1" t="s">
        <v>60</v>
      </c>
      <c r="AB16" s="1">
        <v>31021090</v>
      </c>
      <c r="AC16" s="1">
        <v>1.78</v>
      </c>
      <c r="AD16" s="1">
        <v>0.12</v>
      </c>
      <c r="AE16" t="s">
        <v>65</v>
      </c>
      <c r="AF16">
        <v>0.6</v>
      </c>
    </row>
    <row r="17" spans="1:32" x14ac:dyDescent="0.3">
      <c r="A17" t="s">
        <v>63</v>
      </c>
      <c r="B17" t="s">
        <v>64</v>
      </c>
      <c r="D17" t="s">
        <v>524</v>
      </c>
      <c r="E17" t="s">
        <v>523</v>
      </c>
      <c r="F17" t="s">
        <v>613</v>
      </c>
      <c r="G17" t="s">
        <v>614</v>
      </c>
      <c r="R17" t="s">
        <v>960</v>
      </c>
      <c r="S17">
        <v>74.099999999999994</v>
      </c>
      <c r="T17">
        <v>43</v>
      </c>
      <c r="U17" s="2">
        <f t="shared" si="0"/>
        <v>4.2999999999999997E-2</v>
      </c>
      <c r="W17" t="s">
        <v>976</v>
      </c>
      <c r="Y17" s="3" t="s">
        <v>977</v>
      </c>
      <c r="Z17" s="3" t="s">
        <v>978</v>
      </c>
      <c r="AB17" s="3">
        <v>31022100</v>
      </c>
      <c r="AC17" s="1">
        <v>0.86</v>
      </c>
      <c r="AD17" s="1">
        <v>0.09</v>
      </c>
      <c r="AE17" t="s">
        <v>97</v>
      </c>
      <c r="AF17">
        <v>0.36438999999999999</v>
      </c>
    </row>
    <row r="18" spans="1:32" x14ac:dyDescent="0.3">
      <c r="A18" t="s">
        <v>65</v>
      </c>
      <c r="B18" t="s">
        <v>66</v>
      </c>
      <c r="D18" t="s">
        <v>526</v>
      </c>
      <c r="E18" t="s">
        <v>525</v>
      </c>
      <c r="F18" t="s">
        <v>615</v>
      </c>
      <c r="G18" t="s">
        <v>616</v>
      </c>
      <c r="R18" t="s">
        <v>1008</v>
      </c>
      <c r="S18">
        <v>143</v>
      </c>
      <c r="T18" t="s">
        <v>1009</v>
      </c>
      <c r="U18" s="2" t="e">
        <f t="shared" si="0"/>
        <v>#VALUE!</v>
      </c>
      <c r="W18" t="s">
        <v>980</v>
      </c>
      <c r="Y18" s="1" t="s">
        <v>61</v>
      </c>
      <c r="Z18" s="1" t="s">
        <v>62</v>
      </c>
      <c r="AB18" s="1">
        <v>31022900</v>
      </c>
      <c r="AC18" s="1">
        <v>1.54</v>
      </c>
      <c r="AD18" s="1">
        <v>0.1</v>
      </c>
      <c r="AE18" t="s">
        <v>989</v>
      </c>
      <c r="AF18">
        <v>0.13491999999999998</v>
      </c>
    </row>
    <row r="19" spans="1:32" x14ac:dyDescent="0.3">
      <c r="A19" t="s">
        <v>67</v>
      </c>
      <c r="B19" t="s">
        <v>68</v>
      </c>
      <c r="D19" t="s">
        <v>528</v>
      </c>
      <c r="E19" t="s">
        <v>527</v>
      </c>
      <c r="F19" t="s">
        <v>617</v>
      </c>
      <c r="G19" t="s">
        <v>618</v>
      </c>
      <c r="R19" t="s">
        <v>956</v>
      </c>
      <c r="S19">
        <v>71.900000000000006</v>
      </c>
      <c r="T19">
        <v>43.8</v>
      </c>
      <c r="U19" s="2">
        <f t="shared" si="0"/>
        <v>4.3799999999999999E-2</v>
      </c>
      <c r="W19" t="s">
        <v>982</v>
      </c>
      <c r="Y19" s="1" t="s">
        <v>63</v>
      </c>
      <c r="Z19" s="1" t="s">
        <v>64</v>
      </c>
      <c r="AB19" s="1">
        <v>31023010</v>
      </c>
      <c r="AC19" s="1">
        <v>2.3199999999999998</v>
      </c>
      <c r="AD19" s="1">
        <v>7.0000000000000007E-2</v>
      </c>
      <c r="AE19" t="s">
        <v>99</v>
      </c>
      <c r="AF19">
        <v>0.15556</v>
      </c>
    </row>
    <row r="20" spans="1:32" x14ac:dyDescent="0.3">
      <c r="A20" t="s">
        <v>69</v>
      </c>
      <c r="B20" t="s">
        <v>70</v>
      </c>
      <c r="D20" t="s">
        <v>522</v>
      </c>
      <c r="E20" t="s">
        <v>529</v>
      </c>
      <c r="F20" t="s">
        <v>619</v>
      </c>
      <c r="G20" t="s">
        <v>620</v>
      </c>
      <c r="R20" t="s">
        <v>997</v>
      </c>
      <c r="S20">
        <v>101</v>
      </c>
      <c r="T20">
        <v>11.9</v>
      </c>
      <c r="U20" s="2">
        <f t="shared" si="0"/>
        <v>1.1900000000000001E-2</v>
      </c>
      <c r="W20" t="s">
        <v>984</v>
      </c>
      <c r="Y20" s="1" t="s">
        <v>65</v>
      </c>
      <c r="Z20" s="1" t="s">
        <v>66</v>
      </c>
      <c r="AB20" s="1">
        <v>31023090</v>
      </c>
      <c r="AC20" s="1">
        <v>2.3199999999999998</v>
      </c>
      <c r="AD20" s="1">
        <v>7.0000000000000007E-2</v>
      </c>
      <c r="AE20" t="s">
        <v>75</v>
      </c>
      <c r="AF20">
        <v>0.59</v>
      </c>
    </row>
    <row r="21" spans="1:32" x14ac:dyDescent="0.3">
      <c r="A21" t="s">
        <v>71</v>
      </c>
      <c r="B21" t="s">
        <v>72</v>
      </c>
      <c r="D21" t="s">
        <v>531</v>
      </c>
      <c r="E21" t="s">
        <v>530</v>
      </c>
      <c r="F21" t="s">
        <v>621</v>
      </c>
      <c r="G21" t="s">
        <v>622</v>
      </c>
      <c r="R21" t="s">
        <v>963</v>
      </c>
      <c r="S21">
        <v>63.1</v>
      </c>
      <c r="T21">
        <v>47.3</v>
      </c>
      <c r="U21" s="2">
        <f t="shared" si="0"/>
        <v>4.7299999999999995E-2</v>
      </c>
      <c r="W21" t="s">
        <v>986</v>
      </c>
      <c r="Y21" s="1" t="s">
        <v>67</v>
      </c>
      <c r="Z21" s="1" t="s">
        <v>68</v>
      </c>
      <c r="AB21" s="1">
        <v>31024010</v>
      </c>
      <c r="AC21" s="1">
        <v>1.77</v>
      </c>
      <c r="AD21" s="1">
        <v>0.06</v>
      </c>
      <c r="AE21" t="s">
        <v>79</v>
      </c>
      <c r="AF21">
        <v>0.64063000000000003</v>
      </c>
    </row>
    <row r="22" spans="1:32" x14ac:dyDescent="0.3">
      <c r="A22" t="s">
        <v>73</v>
      </c>
      <c r="B22" t="s">
        <v>74</v>
      </c>
      <c r="D22" t="s">
        <v>533</v>
      </c>
      <c r="E22" t="s">
        <v>532</v>
      </c>
      <c r="F22" t="s">
        <v>623</v>
      </c>
      <c r="G22" t="s">
        <v>624</v>
      </c>
      <c r="R22" t="s">
        <v>973</v>
      </c>
      <c r="S22">
        <v>73.3</v>
      </c>
      <c r="T22">
        <v>40.200000000000003</v>
      </c>
      <c r="U22" s="2">
        <f t="shared" si="0"/>
        <v>4.02E-2</v>
      </c>
      <c r="W22" t="s">
        <v>988</v>
      </c>
      <c r="Y22" s="3" t="s">
        <v>989</v>
      </c>
      <c r="Z22" s="3" t="s">
        <v>990</v>
      </c>
      <c r="AB22" s="3">
        <v>31024090</v>
      </c>
      <c r="AC22" s="1">
        <v>1.77</v>
      </c>
      <c r="AD22" s="1">
        <v>0.06</v>
      </c>
      <c r="AE22" t="s">
        <v>91</v>
      </c>
      <c r="AF22">
        <v>2.419E-2</v>
      </c>
    </row>
    <row r="23" spans="1:32" x14ac:dyDescent="0.3">
      <c r="A23" t="s">
        <v>75</v>
      </c>
      <c r="B23" t="s">
        <v>76</v>
      </c>
      <c r="D23" t="s">
        <v>535</v>
      </c>
      <c r="E23" t="s">
        <v>534</v>
      </c>
      <c r="F23" t="s">
        <v>625</v>
      </c>
      <c r="G23" t="s">
        <v>626</v>
      </c>
      <c r="R23" t="s">
        <v>1014</v>
      </c>
      <c r="S23">
        <v>54.9</v>
      </c>
      <c r="T23">
        <v>50</v>
      </c>
      <c r="U23" s="2">
        <f t="shared" si="0"/>
        <v>0.05</v>
      </c>
      <c r="Y23" s="1" t="s">
        <v>69</v>
      </c>
      <c r="Z23" s="1" t="s">
        <v>70</v>
      </c>
      <c r="AB23" s="1">
        <v>31025000</v>
      </c>
      <c r="AC23" s="1">
        <v>3.99</v>
      </c>
      <c r="AD23" s="1">
        <v>7.0000000000000007E-2</v>
      </c>
      <c r="AE23" t="s">
        <v>83</v>
      </c>
      <c r="AF23">
        <v>0.48910999999999999</v>
      </c>
    </row>
    <row r="24" spans="1:32" x14ac:dyDescent="0.3">
      <c r="A24" t="s">
        <v>77</v>
      </c>
      <c r="B24" t="s">
        <v>78</v>
      </c>
      <c r="D24" t="s">
        <v>537</v>
      </c>
      <c r="E24" t="s">
        <v>536</v>
      </c>
      <c r="F24" t="s">
        <v>627</v>
      </c>
      <c r="G24" t="s">
        <v>628</v>
      </c>
      <c r="R24" t="s">
        <v>954</v>
      </c>
      <c r="S24">
        <v>69.3</v>
      </c>
      <c r="T24">
        <v>44.3</v>
      </c>
      <c r="U24" s="2">
        <f t="shared" si="0"/>
        <v>4.4299999999999999E-2</v>
      </c>
      <c r="Y24" s="3" t="s">
        <v>993</v>
      </c>
      <c r="Z24" s="3" t="s">
        <v>994</v>
      </c>
      <c r="AB24" s="3">
        <v>31026000</v>
      </c>
      <c r="AC24" s="1">
        <v>1.87</v>
      </c>
      <c r="AD24" s="1">
        <v>0.08</v>
      </c>
      <c r="AE24" t="s">
        <v>63</v>
      </c>
      <c r="AF24">
        <v>0.61184000000000005</v>
      </c>
    </row>
    <row r="25" spans="1:32" x14ac:dyDescent="0.3">
      <c r="A25" t="s">
        <v>79</v>
      </c>
      <c r="B25" t="s">
        <v>80</v>
      </c>
      <c r="D25" t="s">
        <v>522</v>
      </c>
      <c r="E25" t="s">
        <v>538</v>
      </c>
      <c r="F25" t="s">
        <v>629</v>
      </c>
      <c r="G25" t="s">
        <v>630</v>
      </c>
      <c r="R25" t="s">
        <v>967</v>
      </c>
      <c r="S25">
        <v>73.3</v>
      </c>
      <c r="T25">
        <v>44.5</v>
      </c>
      <c r="U25" s="2">
        <f t="shared" si="0"/>
        <v>4.4499999999999998E-2</v>
      </c>
      <c r="Y25" s="1" t="s">
        <v>71</v>
      </c>
      <c r="Z25" s="1" t="s">
        <v>72</v>
      </c>
      <c r="AB25" s="1">
        <v>31028000</v>
      </c>
      <c r="AC25" s="1">
        <v>1.28</v>
      </c>
      <c r="AD25" s="1">
        <v>0.06</v>
      </c>
      <c r="AE25" t="s">
        <v>95</v>
      </c>
      <c r="AF25">
        <v>0.84941999999999995</v>
      </c>
    </row>
    <row r="26" spans="1:32" x14ac:dyDescent="0.3">
      <c r="A26" t="s">
        <v>81</v>
      </c>
      <c r="B26" t="s">
        <v>82</v>
      </c>
      <c r="D26" t="s">
        <v>540</v>
      </c>
      <c r="E26" t="s">
        <v>539</v>
      </c>
      <c r="F26" t="s">
        <v>631</v>
      </c>
      <c r="G26" t="s">
        <v>632</v>
      </c>
      <c r="R26" t="s">
        <v>1007</v>
      </c>
      <c r="S26">
        <v>56.1</v>
      </c>
      <c r="T26">
        <v>48</v>
      </c>
      <c r="U26" s="2">
        <f t="shared" si="0"/>
        <v>4.8000000000000001E-2</v>
      </c>
      <c r="Y26" s="1" t="s">
        <v>73</v>
      </c>
      <c r="Z26" s="1" t="s">
        <v>74</v>
      </c>
      <c r="AB26" s="1">
        <v>31029000</v>
      </c>
      <c r="AC26" s="1">
        <v>1.65</v>
      </c>
      <c r="AD26" s="1">
        <v>0.1</v>
      </c>
      <c r="AE26" t="s">
        <v>87</v>
      </c>
      <c r="AF26">
        <v>9.64E-2</v>
      </c>
    </row>
    <row r="27" spans="1:32" x14ac:dyDescent="0.3">
      <c r="A27" t="s">
        <v>83</v>
      </c>
      <c r="B27" t="s">
        <v>84</v>
      </c>
      <c r="D27" t="s">
        <v>540</v>
      </c>
      <c r="E27" t="s">
        <v>541</v>
      </c>
      <c r="F27" t="s">
        <v>633</v>
      </c>
      <c r="G27" t="s">
        <v>634</v>
      </c>
      <c r="R27" t="s">
        <v>952</v>
      </c>
      <c r="S27">
        <v>64.2</v>
      </c>
      <c r="T27">
        <v>44.2</v>
      </c>
      <c r="U27" s="2">
        <f t="shared" si="0"/>
        <v>4.4200000000000003E-2</v>
      </c>
      <c r="Y27" s="1" t="s">
        <v>75</v>
      </c>
      <c r="Z27" s="1" t="s">
        <v>76</v>
      </c>
      <c r="AB27" s="1">
        <v>31051000</v>
      </c>
      <c r="AC27" s="1">
        <v>0.94</v>
      </c>
      <c r="AD27" s="1">
        <v>0.08</v>
      </c>
      <c r="AE27" t="s">
        <v>81</v>
      </c>
      <c r="AF27">
        <v>0.89266999999999996</v>
      </c>
    </row>
    <row r="28" spans="1:32" x14ac:dyDescent="0.3">
      <c r="A28" t="s">
        <v>85</v>
      </c>
      <c r="B28" t="s">
        <v>86</v>
      </c>
      <c r="D28" t="s">
        <v>543</v>
      </c>
      <c r="E28" t="s">
        <v>542</v>
      </c>
      <c r="F28" t="s">
        <v>635</v>
      </c>
      <c r="G28" t="s">
        <v>636</v>
      </c>
      <c r="R28" t="s">
        <v>998</v>
      </c>
      <c r="S28">
        <v>107</v>
      </c>
      <c r="T28">
        <v>8.9</v>
      </c>
      <c r="U28" s="2">
        <f t="shared" si="0"/>
        <v>8.8999999999999999E-3</v>
      </c>
      <c r="Y28" s="1" t="s">
        <v>77</v>
      </c>
      <c r="Z28" s="1" t="s">
        <v>78</v>
      </c>
      <c r="AB28" s="1">
        <v>31052010</v>
      </c>
      <c r="AC28" s="1">
        <v>1.23</v>
      </c>
      <c r="AD28" s="1">
        <v>0.11</v>
      </c>
      <c r="AE28" t="s">
        <v>993</v>
      </c>
      <c r="AF28">
        <v>0.33806999999999998</v>
      </c>
    </row>
    <row r="29" spans="1:32" x14ac:dyDescent="0.3">
      <c r="A29" t="s">
        <v>87</v>
      </c>
      <c r="B29" t="s">
        <v>88</v>
      </c>
      <c r="D29" t="s">
        <v>545</v>
      </c>
      <c r="E29" t="s">
        <v>544</v>
      </c>
      <c r="F29" t="s">
        <v>637</v>
      </c>
      <c r="G29" t="s">
        <v>638</v>
      </c>
      <c r="R29" t="s">
        <v>950</v>
      </c>
      <c r="S29">
        <v>77</v>
      </c>
      <c r="T29">
        <v>27.5</v>
      </c>
      <c r="U29" s="2">
        <f t="shared" si="0"/>
        <v>2.75E-2</v>
      </c>
      <c r="Y29" s="1" t="s">
        <v>79</v>
      </c>
      <c r="Z29" s="1" t="s">
        <v>80</v>
      </c>
      <c r="AB29" s="1">
        <v>31052090</v>
      </c>
      <c r="AC29" s="1">
        <v>1.23</v>
      </c>
      <c r="AD29" s="1">
        <v>0.11</v>
      </c>
      <c r="AE29" t="s">
        <v>69</v>
      </c>
      <c r="AF29">
        <v>0.55491000000000001</v>
      </c>
    </row>
    <row r="30" spans="1:32" x14ac:dyDescent="0.3">
      <c r="A30" t="s">
        <v>89</v>
      </c>
      <c r="B30" t="s">
        <v>90</v>
      </c>
      <c r="D30" t="s">
        <v>547</v>
      </c>
      <c r="E30" t="s">
        <v>546</v>
      </c>
      <c r="F30" t="s">
        <v>639</v>
      </c>
      <c r="G30" t="s">
        <v>640</v>
      </c>
      <c r="R30" t="s">
        <v>995</v>
      </c>
      <c r="S30">
        <v>94.6</v>
      </c>
      <c r="T30">
        <v>25.8</v>
      </c>
      <c r="U30" s="2">
        <f t="shared" si="0"/>
        <v>2.58E-2</v>
      </c>
      <c r="Y30" s="1" t="s">
        <v>81</v>
      </c>
      <c r="Z30" s="1" t="s">
        <v>82</v>
      </c>
      <c r="AB30" s="1">
        <v>31053000</v>
      </c>
      <c r="AC30" s="1">
        <v>0.69</v>
      </c>
      <c r="AD30" s="1">
        <v>0.06</v>
      </c>
      <c r="AE30" t="s">
        <v>73</v>
      </c>
      <c r="AF30">
        <v>0.23077</v>
      </c>
    </row>
    <row r="31" spans="1:32" x14ac:dyDescent="0.3">
      <c r="A31" t="s">
        <v>91</v>
      </c>
      <c r="B31" t="s">
        <v>92</v>
      </c>
      <c r="D31" t="s">
        <v>549</v>
      </c>
      <c r="E31" t="s">
        <v>548</v>
      </c>
      <c r="F31" t="s">
        <v>641</v>
      </c>
      <c r="G31" t="s">
        <v>642</v>
      </c>
      <c r="R31" t="s">
        <v>987</v>
      </c>
      <c r="S31">
        <v>73.3</v>
      </c>
      <c r="T31">
        <v>40.200000000000003</v>
      </c>
      <c r="U31" s="2">
        <f t="shared" si="0"/>
        <v>4.02E-2</v>
      </c>
      <c r="Y31" s="1" t="s">
        <v>83</v>
      </c>
      <c r="Z31" s="1" t="s">
        <v>84</v>
      </c>
      <c r="AB31" s="1">
        <v>31054000</v>
      </c>
      <c r="AC31" s="1">
        <v>0.44</v>
      </c>
      <c r="AD31" s="1">
        <v>0.05</v>
      </c>
      <c r="AE31" t="s">
        <v>225</v>
      </c>
      <c r="AF31">
        <v>0.47058999999999995</v>
      </c>
    </row>
    <row r="32" spans="1:32" x14ac:dyDescent="0.3">
      <c r="A32" t="s">
        <v>93</v>
      </c>
      <c r="B32" t="s">
        <v>94</v>
      </c>
      <c r="D32" t="s">
        <v>551</v>
      </c>
      <c r="E32" t="s">
        <v>550</v>
      </c>
      <c r="F32" t="s">
        <v>643</v>
      </c>
      <c r="G32" t="s">
        <v>644</v>
      </c>
      <c r="R32" t="s">
        <v>1006</v>
      </c>
      <c r="S32">
        <v>182</v>
      </c>
      <c r="T32">
        <v>7.06</v>
      </c>
      <c r="U32" s="2">
        <f t="shared" si="0"/>
        <v>7.0599999999999994E-3</v>
      </c>
      <c r="Y32" s="1" t="s">
        <v>85</v>
      </c>
      <c r="Z32" s="1" t="s">
        <v>86</v>
      </c>
      <c r="AB32" s="1">
        <v>31055100</v>
      </c>
      <c r="AC32" s="1">
        <v>1.29</v>
      </c>
      <c r="AD32" s="1">
        <v>0.11</v>
      </c>
      <c r="AE32" t="s">
        <v>117</v>
      </c>
      <c r="AF32">
        <v>0.28570999999999996</v>
      </c>
    </row>
    <row r="33" spans="1:32" x14ac:dyDescent="0.3">
      <c r="A33" t="s">
        <v>95</v>
      </c>
      <c r="B33" t="s">
        <v>96</v>
      </c>
      <c r="D33" t="s">
        <v>553</v>
      </c>
      <c r="E33" t="s">
        <v>552</v>
      </c>
      <c r="F33" t="s">
        <v>645</v>
      </c>
      <c r="G33" t="s">
        <v>646</v>
      </c>
      <c r="R33" t="s">
        <v>983</v>
      </c>
      <c r="S33">
        <v>73.3</v>
      </c>
      <c r="T33">
        <v>40.200000000000003</v>
      </c>
      <c r="U33" s="2">
        <f t="shared" si="0"/>
        <v>4.02E-2</v>
      </c>
      <c r="Y33" s="1" t="s">
        <v>87</v>
      </c>
      <c r="Z33" s="1" t="s">
        <v>88</v>
      </c>
      <c r="AB33" s="1">
        <v>31055900</v>
      </c>
      <c r="AC33" s="1">
        <v>1.29</v>
      </c>
      <c r="AD33" s="1">
        <v>0.11</v>
      </c>
      <c r="AE33" t="s">
        <v>101</v>
      </c>
      <c r="AF33">
        <v>0.16515000000000002</v>
      </c>
    </row>
    <row r="34" spans="1:32" x14ac:dyDescent="0.3">
      <c r="A34" t="s">
        <v>97</v>
      </c>
      <c r="B34" t="s">
        <v>98</v>
      </c>
      <c r="D34" t="s">
        <v>555</v>
      </c>
      <c r="E34" t="s">
        <v>554</v>
      </c>
      <c r="F34" t="s">
        <v>647</v>
      </c>
      <c r="G34" t="s">
        <v>648</v>
      </c>
      <c r="R34" t="s">
        <v>999</v>
      </c>
      <c r="S34">
        <v>97.5</v>
      </c>
      <c r="T34">
        <v>20.7</v>
      </c>
      <c r="U34" s="2">
        <f t="shared" si="0"/>
        <v>2.07E-2</v>
      </c>
      <c r="Y34" s="1" t="s">
        <v>89</v>
      </c>
      <c r="Z34" s="1" t="s">
        <v>90</v>
      </c>
      <c r="AB34" s="1">
        <v>31059020</v>
      </c>
      <c r="AC34" s="1">
        <v>0.94</v>
      </c>
      <c r="AD34" s="1">
        <v>0.08</v>
      </c>
      <c r="AE34" t="s">
        <v>239</v>
      </c>
      <c r="AF34">
        <v>0.64285999999999999</v>
      </c>
    </row>
    <row r="35" spans="1:32" x14ac:dyDescent="0.3">
      <c r="A35" t="s">
        <v>99</v>
      </c>
      <c r="B35" t="s">
        <v>100</v>
      </c>
      <c r="D35" t="s">
        <v>557</v>
      </c>
      <c r="E35" t="s">
        <v>556</v>
      </c>
      <c r="F35" t="s">
        <v>649</v>
      </c>
      <c r="G35" t="s">
        <v>650</v>
      </c>
      <c r="R35" t="s">
        <v>1011</v>
      </c>
      <c r="S35">
        <v>106</v>
      </c>
      <c r="T35">
        <v>9.76</v>
      </c>
      <c r="U35" s="2">
        <f t="shared" si="0"/>
        <v>9.7599999999999996E-3</v>
      </c>
      <c r="Y35" s="1" t="s">
        <v>91</v>
      </c>
      <c r="Z35" s="1" t="s">
        <v>92</v>
      </c>
      <c r="AB35" s="1">
        <v>31059080</v>
      </c>
      <c r="AC35" s="1">
        <v>0.94</v>
      </c>
      <c r="AD35" s="1">
        <v>0.08</v>
      </c>
      <c r="AE35" t="s">
        <v>115</v>
      </c>
      <c r="AF35">
        <v>0.28863</v>
      </c>
    </row>
    <row r="36" spans="1:32" x14ac:dyDescent="0.3">
      <c r="A36" t="s">
        <v>101</v>
      </c>
      <c r="B36" t="s">
        <v>102</v>
      </c>
      <c r="D36" t="s">
        <v>559</v>
      </c>
      <c r="E36" t="s">
        <v>558</v>
      </c>
      <c r="F36" t="s">
        <v>651</v>
      </c>
      <c r="G36" t="s">
        <v>652</v>
      </c>
      <c r="R36" t="s">
        <v>975</v>
      </c>
      <c r="S36">
        <v>97.5</v>
      </c>
      <c r="T36">
        <v>32.5</v>
      </c>
      <c r="U36" s="2">
        <f t="shared" si="0"/>
        <v>3.2500000000000001E-2</v>
      </c>
      <c r="Y36" s="1" t="s">
        <v>93</v>
      </c>
      <c r="Z36" s="1" t="s">
        <v>94</v>
      </c>
      <c r="AB36" s="1">
        <v>72011011</v>
      </c>
      <c r="AC36" s="1">
        <v>1.9</v>
      </c>
      <c r="AD36" s="1">
        <v>0.17</v>
      </c>
      <c r="AE36" t="s">
        <v>119</v>
      </c>
      <c r="AF36">
        <v>0.58360999999999996</v>
      </c>
    </row>
    <row r="37" spans="1:32" x14ac:dyDescent="0.3">
      <c r="A37" t="s">
        <v>103</v>
      </c>
      <c r="B37" t="s">
        <v>104</v>
      </c>
      <c r="D37" t="s">
        <v>561</v>
      </c>
      <c r="E37" t="s">
        <v>560</v>
      </c>
      <c r="F37" t="s">
        <v>653</v>
      </c>
      <c r="G37" t="s">
        <v>654</v>
      </c>
      <c r="R37" t="s">
        <v>979</v>
      </c>
      <c r="S37">
        <v>73.3</v>
      </c>
      <c r="T37">
        <v>43</v>
      </c>
      <c r="U37" s="2">
        <f t="shared" si="0"/>
        <v>4.2999999999999997E-2</v>
      </c>
      <c r="Y37" s="1" t="s">
        <v>95</v>
      </c>
      <c r="Z37" s="1" t="s">
        <v>96</v>
      </c>
      <c r="AB37" s="1">
        <v>72011019</v>
      </c>
      <c r="AC37" s="1">
        <v>1.9</v>
      </c>
      <c r="AD37" s="1">
        <v>0.17</v>
      </c>
      <c r="AE37" t="s">
        <v>121</v>
      </c>
      <c r="AF37">
        <v>0.26897000000000004</v>
      </c>
    </row>
    <row r="38" spans="1:32" x14ac:dyDescent="0.3">
      <c r="A38" t="s">
        <v>105</v>
      </c>
      <c r="B38" t="s">
        <v>106</v>
      </c>
      <c r="D38" t="s">
        <v>563</v>
      </c>
      <c r="E38" t="s">
        <v>562</v>
      </c>
      <c r="F38" t="s">
        <v>655</v>
      </c>
      <c r="G38" t="s">
        <v>656</v>
      </c>
      <c r="R38" t="s">
        <v>981</v>
      </c>
      <c r="S38">
        <v>57.6</v>
      </c>
      <c r="T38">
        <v>49.5</v>
      </c>
      <c r="U38" s="2">
        <f t="shared" si="0"/>
        <v>4.9500000000000002E-2</v>
      </c>
      <c r="Y38" s="1" t="s">
        <v>97</v>
      </c>
      <c r="Z38" s="1" t="s">
        <v>98</v>
      </c>
      <c r="AB38" s="1">
        <v>72011030</v>
      </c>
      <c r="AC38" s="1">
        <v>1.9</v>
      </c>
      <c r="AD38" s="1">
        <v>0.17</v>
      </c>
      <c r="AE38" t="s">
        <v>229</v>
      </c>
      <c r="AF38">
        <v>0.64285999999999999</v>
      </c>
    </row>
    <row r="39" spans="1:32" x14ac:dyDescent="0.3">
      <c r="A39" t="s">
        <v>107</v>
      </c>
      <c r="B39" t="s">
        <v>108</v>
      </c>
      <c r="D39" t="s">
        <v>565</v>
      </c>
      <c r="E39" t="s">
        <v>564</v>
      </c>
      <c r="F39" t="s">
        <v>657</v>
      </c>
      <c r="G39" t="s">
        <v>658</v>
      </c>
      <c r="R39" t="s">
        <v>962</v>
      </c>
      <c r="S39">
        <v>77.400000000000006</v>
      </c>
      <c r="T39">
        <v>40.4</v>
      </c>
      <c r="U39" s="2">
        <f t="shared" si="0"/>
        <v>4.0399999999999998E-2</v>
      </c>
      <c r="Y39" s="1" t="s">
        <v>99</v>
      </c>
      <c r="Z39" s="1" t="s">
        <v>100</v>
      </c>
      <c r="AB39" s="1">
        <v>72011090</v>
      </c>
      <c r="AC39" s="1">
        <v>1.9</v>
      </c>
      <c r="AD39" s="1">
        <v>0.17</v>
      </c>
      <c r="AE39" t="s">
        <v>105</v>
      </c>
      <c r="AF39">
        <v>2.7039999999999998E-2</v>
      </c>
    </row>
    <row r="40" spans="1:32" x14ac:dyDescent="0.3">
      <c r="A40" t="s">
        <v>109</v>
      </c>
      <c r="B40" t="s">
        <v>110</v>
      </c>
      <c r="D40" t="s">
        <v>567</v>
      </c>
      <c r="E40" t="s">
        <v>566</v>
      </c>
      <c r="F40" t="s">
        <v>659</v>
      </c>
      <c r="G40" t="s">
        <v>660</v>
      </c>
      <c r="R40" t="s">
        <v>958</v>
      </c>
      <c r="S40">
        <v>73.3</v>
      </c>
      <c r="T40">
        <v>38.1</v>
      </c>
      <c r="U40" s="2">
        <f t="shared" si="0"/>
        <v>3.8100000000000002E-2</v>
      </c>
      <c r="Y40" s="1" t="s">
        <v>101</v>
      </c>
      <c r="Z40" s="1" t="s">
        <v>102</v>
      </c>
      <c r="AB40" s="1">
        <v>72012000</v>
      </c>
      <c r="AC40" s="1">
        <v>1.9</v>
      </c>
      <c r="AD40" s="1">
        <v>0.17</v>
      </c>
      <c r="AE40" t="s">
        <v>109</v>
      </c>
      <c r="AF40">
        <v>0.71372999999999998</v>
      </c>
    </row>
    <row r="41" spans="1:32" x14ac:dyDescent="0.3">
      <c r="A41" t="s">
        <v>111</v>
      </c>
      <c r="B41" t="s">
        <v>112</v>
      </c>
      <c r="D41" t="s">
        <v>569</v>
      </c>
      <c r="E41" t="s">
        <v>568</v>
      </c>
      <c r="F41" t="s">
        <v>661</v>
      </c>
      <c r="G41" t="s">
        <v>662</v>
      </c>
      <c r="R41" t="s">
        <v>996</v>
      </c>
      <c r="S41">
        <v>96.1</v>
      </c>
      <c r="T41">
        <v>18.899999999999999</v>
      </c>
      <c r="U41" s="2">
        <f t="shared" si="0"/>
        <v>1.89E-2</v>
      </c>
      <c r="Y41" s="1" t="s">
        <v>103</v>
      </c>
      <c r="Z41" s="1" t="s">
        <v>104</v>
      </c>
      <c r="AB41" s="1">
        <v>72015010</v>
      </c>
      <c r="AC41" s="1">
        <v>1.9</v>
      </c>
      <c r="AD41" s="1">
        <v>0.17</v>
      </c>
      <c r="AE41" t="s">
        <v>123</v>
      </c>
      <c r="AF41">
        <v>2.477E-2</v>
      </c>
    </row>
    <row r="42" spans="1:32" x14ac:dyDescent="0.3">
      <c r="A42" t="s">
        <v>113</v>
      </c>
      <c r="B42" t="s">
        <v>114</v>
      </c>
      <c r="D42" t="s">
        <v>571</v>
      </c>
      <c r="E42" t="s">
        <v>570</v>
      </c>
      <c r="F42" t="s">
        <v>663</v>
      </c>
      <c r="G42" t="s">
        <v>664</v>
      </c>
      <c r="R42" t="s">
        <v>1010</v>
      </c>
      <c r="S42">
        <v>73.3</v>
      </c>
      <c r="T42">
        <v>40.200000000000003</v>
      </c>
      <c r="U42" s="2">
        <f t="shared" si="0"/>
        <v>4.02E-2</v>
      </c>
      <c r="Y42" s="1" t="s">
        <v>105</v>
      </c>
      <c r="Z42" s="1" t="s">
        <v>106</v>
      </c>
      <c r="AB42" s="1">
        <v>72015090</v>
      </c>
      <c r="AC42" s="1">
        <v>1.9</v>
      </c>
      <c r="AD42" s="1">
        <v>0.17</v>
      </c>
      <c r="AE42" t="s">
        <v>111</v>
      </c>
      <c r="AF42">
        <v>0.39352999999999999</v>
      </c>
    </row>
    <row r="43" spans="1:32" x14ac:dyDescent="0.3">
      <c r="A43" t="s">
        <v>115</v>
      </c>
      <c r="B43" t="s">
        <v>116</v>
      </c>
      <c r="D43" t="s">
        <v>573</v>
      </c>
      <c r="E43" t="s">
        <v>572</v>
      </c>
      <c r="F43" t="s">
        <v>665</v>
      </c>
      <c r="G43" t="s">
        <v>666</v>
      </c>
      <c r="R43" t="s">
        <v>1012</v>
      </c>
      <c r="S43">
        <v>85</v>
      </c>
      <c r="T43" t="s">
        <v>1009</v>
      </c>
      <c r="U43" s="2" t="e">
        <f t="shared" si="0"/>
        <v>#VALUE!</v>
      </c>
      <c r="Y43" s="1" t="s">
        <v>107</v>
      </c>
      <c r="Z43" s="1" t="s">
        <v>108</v>
      </c>
      <c r="AB43" s="1">
        <v>72021120</v>
      </c>
      <c r="AC43" s="1">
        <v>1.44</v>
      </c>
      <c r="AD43" s="1">
        <v>2.08</v>
      </c>
      <c r="AE43" t="s">
        <v>1037</v>
      </c>
      <c r="AF43">
        <v>0.19733000000000001</v>
      </c>
    </row>
    <row r="44" spans="1:32" x14ac:dyDescent="0.3">
      <c r="A44" t="s">
        <v>117</v>
      </c>
      <c r="B44" t="s">
        <v>118</v>
      </c>
      <c r="D44" t="s">
        <v>575</v>
      </c>
      <c r="E44" t="s">
        <v>574</v>
      </c>
      <c r="F44" t="s">
        <v>667</v>
      </c>
      <c r="G44" t="s">
        <v>668</v>
      </c>
      <c r="R44" t="s">
        <v>985</v>
      </c>
      <c r="S44">
        <v>73.3</v>
      </c>
      <c r="T44">
        <v>40.200000000000003</v>
      </c>
      <c r="U44" s="2">
        <f t="shared" si="0"/>
        <v>4.02E-2</v>
      </c>
      <c r="Y44" s="1" t="s">
        <v>109</v>
      </c>
      <c r="Z44" s="1" t="s">
        <v>110</v>
      </c>
      <c r="AB44" s="1">
        <v>72021180</v>
      </c>
      <c r="AC44" s="1">
        <v>1.44</v>
      </c>
      <c r="AD44" s="1">
        <v>2.08</v>
      </c>
      <c r="AE44" t="s">
        <v>125</v>
      </c>
      <c r="AF44">
        <v>0.63897999999999999</v>
      </c>
    </row>
    <row r="45" spans="1:32" x14ac:dyDescent="0.3">
      <c r="A45" t="s">
        <v>119</v>
      </c>
      <c r="B45" t="s">
        <v>120</v>
      </c>
      <c r="D45" t="s">
        <v>577</v>
      </c>
      <c r="E45" t="s">
        <v>576</v>
      </c>
      <c r="F45" t="s">
        <v>669</v>
      </c>
      <c r="G45" t="s">
        <v>670</v>
      </c>
      <c r="Y45" s="1" t="s">
        <v>111</v>
      </c>
      <c r="Z45" s="1" t="s">
        <v>112</v>
      </c>
      <c r="AB45" s="1">
        <v>72021900</v>
      </c>
      <c r="AC45" s="1">
        <v>1.44</v>
      </c>
      <c r="AD45" s="1">
        <v>2.08</v>
      </c>
      <c r="AE45" t="s">
        <v>1015</v>
      </c>
      <c r="AF45">
        <v>0.53483999999999998</v>
      </c>
    </row>
    <row r="46" spans="1:32" x14ac:dyDescent="0.3">
      <c r="A46" t="s">
        <v>121</v>
      </c>
      <c r="B46" t="s">
        <v>122</v>
      </c>
      <c r="D46" t="s">
        <v>579</v>
      </c>
      <c r="E46" t="s">
        <v>578</v>
      </c>
      <c r="F46" t="s">
        <v>671</v>
      </c>
      <c r="G46" t="s">
        <v>672</v>
      </c>
      <c r="Y46" s="1" t="s">
        <v>113</v>
      </c>
      <c r="Z46" s="1" t="s">
        <v>114</v>
      </c>
      <c r="AB46" s="1">
        <v>72024110</v>
      </c>
      <c r="AC46" s="1">
        <v>2.0699999999999998</v>
      </c>
      <c r="AD46" s="1">
        <v>3.38</v>
      </c>
      <c r="AE46" t="s">
        <v>1017</v>
      </c>
      <c r="AF46">
        <v>0.44255</v>
      </c>
    </row>
    <row r="47" spans="1:32" x14ac:dyDescent="0.3">
      <c r="A47" t="s">
        <v>123</v>
      </c>
      <c r="B47" t="s">
        <v>124</v>
      </c>
      <c r="D47" t="s">
        <v>581</v>
      </c>
      <c r="E47" t="s">
        <v>580</v>
      </c>
      <c r="F47" t="s">
        <v>673</v>
      </c>
      <c r="G47" t="s">
        <v>674</v>
      </c>
      <c r="Y47" s="1" t="s">
        <v>115</v>
      </c>
      <c r="Z47" s="1" t="s">
        <v>116</v>
      </c>
      <c r="AB47" s="1">
        <v>72024190</v>
      </c>
      <c r="AC47" s="1">
        <v>2.0699999999999998</v>
      </c>
      <c r="AD47" s="1">
        <v>3.38</v>
      </c>
      <c r="AE47" t="s">
        <v>1021</v>
      </c>
      <c r="AF47">
        <v>0.14981</v>
      </c>
    </row>
    <row r="48" spans="1:32" x14ac:dyDescent="0.3">
      <c r="A48" t="s">
        <v>125</v>
      </c>
      <c r="B48" t="s">
        <v>126</v>
      </c>
      <c r="F48" t="s">
        <v>675</v>
      </c>
      <c r="G48" t="s">
        <v>676</v>
      </c>
      <c r="Y48" s="1" t="s">
        <v>117</v>
      </c>
      <c r="Z48" s="1" t="s">
        <v>118</v>
      </c>
      <c r="AB48" s="1">
        <v>72024910</v>
      </c>
      <c r="AC48" s="1">
        <v>2.0699999999999998</v>
      </c>
      <c r="AD48" s="1">
        <v>3.38</v>
      </c>
      <c r="AE48" t="s">
        <v>133</v>
      </c>
      <c r="AF48">
        <v>0.45</v>
      </c>
    </row>
    <row r="49" spans="1:32" x14ac:dyDescent="0.3">
      <c r="A49" t="s">
        <v>127</v>
      </c>
      <c r="B49" t="s">
        <v>128</v>
      </c>
      <c r="F49" t="s">
        <v>677</v>
      </c>
      <c r="G49" t="s">
        <v>678</v>
      </c>
      <c r="Y49" s="1" t="s">
        <v>119</v>
      </c>
      <c r="Z49" s="1" t="s">
        <v>120</v>
      </c>
      <c r="AB49" s="1">
        <v>72024950</v>
      </c>
      <c r="AC49" s="1">
        <v>2.0699999999999998</v>
      </c>
      <c r="AD49" s="1">
        <v>3.38</v>
      </c>
      <c r="AE49" t="s">
        <v>135</v>
      </c>
      <c r="AF49">
        <v>0.6</v>
      </c>
    </row>
    <row r="50" spans="1:32" x14ac:dyDescent="0.3">
      <c r="A50" t="s">
        <v>129</v>
      </c>
      <c r="B50" t="s">
        <v>130</v>
      </c>
      <c r="F50" t="s">
        <v>679</v>
      </c>
      <c r="G50" t="s">
        <v>680</v>
      </c>
      <c r="Y50" s="1" t="s">
        <v>121</v>
      </c>
      <c r="Z50" s="1" t="s">
        <v>122</v>
      </c>
      <c r="AB50" s="1">
        <v>72024990</v>
      </c>
      <c r="AC50" s="1">
        <v>2.0699999999999998</v>
      </c>
      <c r="AD50" s="1">
        <v>3.38</v>
      </c>
      <c r="AE50" t="s">
        <v>137</v>
      </c>
      <c r="AF50">
        <v>0.57940000000000003</v>
      </c>
    </row>
    <row r="51" spans="1:32" x14ac:dyDescent="0.3">
      <c r="A51" t="s">
        <v>131</v>
      </c>
      <c r="B51" t="s">
        <v>132</v>
      </c>
      <c r="F51" t="s">
        <v>681</v>
      </c>
      <c r="G51" t="s">
        <v>682</v>
      </c>
      <c r="Y51" s="1" t="s">
        <v>123</v>
      </c>
      <c r="Z51" s="1" t="s">
        <v>124</v>
      </c>
      <c r="AB51" s="1">
        <v>72026000</v>
      </c>
      <c r="AC51" s="1">
        <v>3.48</v>
      </c>
      <c r="AD51" s="1">
        <v>2.81</v>
      </c>
      <c r="AE51" t="s">
        <v>141</v>
      </c>
      <c r="AF51">
        <v>0.17627999999999999</v>
      </c>
    </row>
    <row r="52" spans="1:32" x14ac:dyDescent="0.3">
      <c r="A52" t="s">
        <v>133</v>
      </c>
      <c r="B52" t="s">
        <v>134</v>
      </c>
      <c r="F52" t="s">
        <v>683</v>
      </c>
      <c r="G52" t="s">
        <v>684</v>
      </c>
      <c r="Y52" s="1" t="s">
        <v>125</v>
      </c>
      <c r="Z52" s="1" t="s">
        <v>126</v>
      </c>
      <c r="AB52" s="1">
        <v>72031000</v>
      </c>
      <c r="AC52" s="1">
        <v>4.8099999999999996</v>
      </c>
      <c r="AD52" s="1">
        <v>0</v>
      </c>
      <c r="AE52" t="s">
        <v>143</v>
      </c>
      <c r="AF52">
        <v>0.57403999999999999</v>
      </c>
    </row>
    <row r="53" spans="1:32" x14ac:dyDescent="0.3">
      <c r="A53" t="s">
        <v>135</v>
      </c>
      <c r="B53" t="s">
        <v>136</v>
      </c>
      <c r="F53" t="s">
        <v>685</v>
      </c>
      <c r="G53" t="s">
        <v>686</v>
      </c>
      <c r="Y53" s="1" t="s">
        <v>127</v>
      </c>
      <c r="Z53" s="1" t="s">
        <v>128</v>
      </c>
      <c r="AB53" s="1">
        <v>72039000</v>
      </c>
      <c r="AC53" s="1">
        <v>4.8099999999999996</v>
      </c>
      <c r="AD53" s="1">
        <v>0</v>
      </c>
      <c r="AE53" t="s">
        <v>397</v>
      </c>
      <c r="AF53">
        <v>0.11846</v>
      </c>
    </row>
    <row r="54" spans="1:32" x14ac:dyDescent="0.3">
      <c r="A54" t="s">
        <v>137</v>
      </c>
      <c r="B54" t="s">
        <v>138</v>
      </c>
      <c r="F54" t="s">
        <v>687</v>
      </c>
      <c r="G54" t="s">
        <v>688</v>
      </c>
      <c r="Y54" s="1" t="s">
        <v>129</v>
      </c>
      <c r="Z54" s="1" t="s">
        <v>130</v>
      </c>
      <c r="AB54" s="1">
        <v>72051000</v>
      </c>
      <c r="AC54" s="1">
        <v>1.9</v>
      </c>
      <c r="AD54" s="1">
        <v>0.17</v>
      </c>
      <c r="AE54" t="s">
        <v>179</v>
      </c>
      <c r="AF54">
        <v>0.60509999999999997</v>
      </c>
    </row>
    <row r="55" spans="1:32" x14ac:dyDescent="0.3">
      <c r="A55" t="s">
        <v>139</v>
      </c>
      <c r="B55" t="s">
        <v>140</v>
      </c>
      <c r="F55" t="s">
        <v>689</v>
      </c>
      <c r="G55" t="s">
        <v>690</v>
      </c>
      <c r="Y55" s="1" t="s">
        <v>131</v>
      </c>
      <c r="Z55" s="1" t="s">
        <v>132</v>
      </c>
      <c r="AB55" s="1">
        <v>72052100</v>
      </c>
      <c r="AC55" s="1">
        <v>1.9</v>
      </c>
      <c r="AD55" s="1">
        <v>0.17</v>
      </c>
      <c r="AE55" t="s">
        <v>147</v>
      </c>
      <c r="AF55">
        <v>0.59090999999999994</v>
      </c>
    </row>
    <row r="56" spans="1:32" x14ac:dyDescent="0.3">
      <c r="A56" t="s">
        <v>141</v>
      </c>
      <c r="B56" t="s">
        <v>142</v>
      </c>
      <c r="F56" t="s">
        <v>691</v>
      </c>
      <c r="G56" t="s">
        <v>692</v>
      </c>
      <c r="Y56" s="3" t="s">
        <v>1015</v>
      </c>
      <c r="Z56" s="3" t="s">
        <v>1016</v>
      </c>
      <c r="AB56" s="3">
        <v>72052900</v>
      </c>
      <c r="AC56" s="1">
        <v>1.9</v>
      </c>
      <c r="AD56" s="1">
        <v>0.17</v>
      </c>
      <c r="AE56" t="s">
        <v>1023</v>
      </c>
      <c r="AF56">
        <v>0.38802999999999999</v>
      </c>
    </row>
    <row r="57" spans="1:32" x14ac:dyDescent="0.3">
      <c r="A57" t="s">
        <v>143</v>
      </c>
      <c r="B57" t="s">
        <v>144</v>
      </c>
      <c r="F57" t="s">
        <v>693</v>
      </c>
      <c r="G57" t="s">
        <v>694</v>
      </c>
      <c r="Y57" s="3" t="s">
        <v>1017</v>
      </c>
      <c r="Z57" s="3" t="s">
        <v>1018</v>
      </c>
      <c r="AB57" s="3">
        <v>72061000</v>
      </c>
      <c r="AC57" s="1">
        <v>2.52</v>
      </c>
      <c r="AD57" s="1">
        <v>0.23</v>
      </c>
      <c r="AE57" t="s">
        <v>403</v>
      </c>
      <c r="AF57">
        <v>0.14286000000000001</v>
      </c>
    </row>
    <row r="58" spans="1:32" x14ac:dyDescent="0.3">
      <c r="A58" t="s">
        <v>145</v>
      </c>
      <c r="B58" t="s">
        <v>146</v>
      </c>
      <c r="F58" t="s">
        <v>695</v>
      </c>
      <c r="G58" t="s">
        <v>696</v>
      </c>
      <c r="Y58" s="3" t="s">
        <v>1019</v>
      </c>
      <c r="Z58" s="3" t="s">
        <v>1020</v>
      </c>
      <c r="AB58" s="3">
        <v>72069000</v>
      </c>
      <c r="AC58" s="1">
        <v>1.97</v>
      </c>
      <c r="AD58" s="1">
        <v>0.23</v>
      </c>
      <c r="AE58" t="s">
        <v>149</v>
      </c>
      <c r="AF58">
        <v>2.3550000000000001E-2</v>
      </c>
    </row>
    <row r="59" spans="1:32" x14ac:dyDescent="0.3">
      <c r="A59" t="s">
        <v>147</v>
      </c>
      <c r="B59" t="s">
        <v>148</v>
      </c>
      <c r="F59" t="s">
        <v>697</v>
      </c>
      <c r="G59" t="s">
        <v>698</v>
      </c>
      <c r="Y59" s="1" t="s">
        <v>133</v>
      </c>
      <c r="Z59" s="1" t="s">
        <v>134</v>
      </c>
      <c r="AB59" s="1">
        <v>72071111</v>
      </c>
      <c r="AC59" s="1">
        <v>1.89</v>
      </c>
      <c r="AD59" s="1">
        <v>0.32</v>
      </c>
      <c r="AE59" t="s">
        <v>151</v>
      </c>
      <c r="AF59">
        <v>0.27826000000000001</v>
      </c>
    </row>
    <row r="60" spans="1:32" x14ac:dyDescent="0.3">
      <c r="A60" t="s">
        <v>149</v>
      </c>
      <c r="B60" t="s">
        <v>150</v>
      </c>
      <c r="F60" t="s">
        <v>699</v>
      </c>
      <c r="G60" t="s">
        <v>700</v>
      </c>
      <c r="Y60" s="3" t="s">
        <v>1021</v>
      </c>
      <c r="Z60" s="3" t="s">
        <v>1022</v>
      </c>
      <c r="AB60" s="3">
        <v>72071114</v>
      </c>
      <c r="AC60" s="1">
        <v>1.89</v>
      </c>
      <c r="AD60" s="1">
        <v>0.32</v>
      </c>
      <c r="AE60" t="s">
        <v>1027</v>
      </c>
      <c r="AF60">
        <v>8.1439999999999999E-2</v>
      </c>
    </row>
    <row r="61" spans="1:32" x14ac:dyDescent="0.3">
      <c r="A61" t="s">
        <v>151</v>
      </c>
      <c r="B61" t="s">
        <v>152</v>
      </c>
      <c r="F61" t="s">
        <v>701</v>
      </c>
      <c r="G61" t="s">
        <v>702</v>
      </c>
      <c r="Y61" s="1" t="s">
        <v>135</v>
      </c>
      <c r="Z61" s="1" t="s">
        <v>136</v>
      </c>
      <c r="AB61" s="1">
        <v>72071116</v>
      </c>
      <c r="AC61" s="1">
        <v>1.89</v>
      </c>
      <c r="AD61" s="1">
        <v>0.32</v>
      </c>
      <c r="AE61" t="s">
        <v>1029</v>
      </c>
      <c r="AF61">
        <v>5.5280000000000003E-2</v>
      </c>
    </row>
    <row r="62" spans="1:32" x14ac:dyDescent="0.3">
      <c r="A62" t="s">
        <v>153</v>
      </c>
      <c r="B62" t="s">
        <v>154</v>
      </c>
      <c r="F62" t="s">
        <v>703</v>
      </c>
      <c r="G62" t="s">
        <v>704</v>
      </c>
      <c r="Y62" s="1" t="s">
        <v>137</v>
      </c>
      <c r="Z62" s="1" t="s">
        <v>138</v>
      </c>
      <c r="AB62" s="1">
        <v>72071190</v>
      </c>
      <c r="AC62" s="1">
        <v>2.65</v>
      </c>
      <c r="AD62" s="1">
        <v>0.62</v>
      </c>
      <c r="AE62" t="s">
        <v>159</v>
      </c>
      <c r="AF62">
        <v>0.42947000000000002</v>
      </c>
    </row>
    <row r="63" spans="1:32" x14ac:dyDescent="0.3">
      <c r="A63" t="s">
        <v>155</v>
      </c>
      <c r="B63" t="s">
        <v>156</v>
      </c>
      <c r="F63" t="s">
        <v>705</v>
      </c>
      <c r="G63" t="s">
        <v>706</v>
      </c>
      <c r="Y63" s="1" t="s">
        <v>139</v>
      </c>
      <c r="Z63" s="1" t="s">
        <v>140</v>
      </c>
      <c r="AB63" s="1">
        <v>72071210</v>
      </c>
      <c r="AC63" s="1">
        <v>1.89</v>
      </c>
      <c r="AD63" s="1">
        <v>0.32</v>
      </c>
      <c r="AE63" t="s">
        <v>175</v>
      </c>
      <c r="AF63">
        <v>0.66666999999999998</v>
      </c>
    </row>
    <row r="64" spans="1:32" x14ac:dyDescent="0.3">
      <c r="A64" t="s">
        <v>157</v>
      </c>
      <c r="B64" t="s">
        <v>158</v>
      </c>
      <c r="F64" t="s">
        <v>707</v>
      </c>
      <c r="G64" t="s">
        <v>708</v>
      </c>
      <c r="Y64" s="1" t="s">
        <v>141</v>
      </c>
      <c r="Z64" s="1" t="s">
        <v>142</v>
      </c>
      <c r="AB64" s="1">
        <v>72071290</v>
      </c>
      <c r="AC64" s="1">
        <v>2.65</v>
      </c>
      <c r="AD64" s="1">
        <v>0.62</v>
      </c>
      <c r="AE64" t="s">
        <v>165</v>
      </c>
      <c r="AF64">
        <v>0.16806000000000001</v>
      </c>
    </row>
    <row r="65" spans="1:32" x14ac:dyDescent="0.3">
      <c r="A65" t="s">
        <v>159</v>
      </c>
      <c r="B65" t="s">
        <v>160</v>
      </c>
      <c r="F65" t="s">
        <v>709</v>
      </c>
      <c r="G65" t="s">
        <v>710</v>
      </c>
      <c r="Y65" s="3" t="s">
        <v>1023</v>
      </c>
      <c r="Z65" s="3" t="s">
        <v>1024</v>
      </c>
      <c r="AB65" s="3">
        <v>72071912</v>
      </c>
      <c r="AC65" s="1">
        <v>1.89</v>
      </c>
      <c r="AD65" s="1">
        <v>0.32</v>
      </c>
      <c r="AE65" t="s">
        <v>1019</v>
      </c>
      <c r="AF65">
        <v>0.37131000000000003</v>
      </c>
    </row>
    <row r="66" spans="1:32" x14ac:dyDescent="0.3">
      <c r="A66" t="s">
        <v>161</v>
      </c>
      <c r="B66" t="s">
        <v>162</v>
      </c>
      <c r="F66" t="s">
        <v>711</v>
      </c>
      <c r="G66" t="s">
        <v>712</v>
      </c>
      <c r="Y66" s="1" t="s">
        <v>143</v>
      </c>
      <c r="Z66" s="1" t="s">
        <v>144</v>
      </c>
      <c r="AB66" s="1">
        <v>72071919</v>
      </c>
      <c r="AC66" s="1">
        <v>2.65</v>
      </c>
      <c r="AD66" s="1">
        <v>0.62</v>
      </c>
      <c r="AE66" t="s">
        <v>169</v>
      </c>
      <c r="AF66">
        <v>0.45286000000000004</v>
      </c>
    </row>
    <row r="67" spans="1:32" x14ac:dyDescent="0.3">
      <c r="A67" t="s">
        <v>163</v>
      </c>
      <c r="B67" t="s">
        <v>164</v>
      </c>
      <c r="F67" t="s">
        <v>713</v>
      </c>
      <c r="G67" t="s">
        <v>714</v>
      </c>
      <c r="Y67" s="1" t="s">
        <v>145</v>
      </c>
      <c r="Z67" s="1" t="s">
        <v>146</v>
      </c>
      <c r="AB67" s="1">
        <v>72071980</v>
      </c>
      <c r="AC67" s="1">
        <v>1.89</v>
      </c>
      <c r="AD67" s="1">
        <v>0.32</v>
      </c>
      <c r="AE67" t="s">
        <v>171</v>
      </c>
      <c r="AF67">
        <v>0.59090999999999994</v>
      </c>
    </row>
    <row r="68" spans="1:32" x14ac:dyDescent="0.3">
      <c r="A68" t="s">
        <v>165</v>
      </c>
      <c r="B68" t="s">
        <v>166</v>
      </c>
      <c r="F68" t="s">
        <v>715</v>
      </c>
      <c r="G68" t="s">
        <v>716</v>
      </c>
      <c r="Y68" s="1" t="s">
        <v>147</v>
      </c>
      <c r="Z68" s="1" t="s">
        <v>148</v>
      </c>
      <c r="AB68" s="1">
        <v>72072011</v>
      </c>
      <c r="AC68" s="1">
        <v>1.89</v>
      </c>
      <c r="AD68" s="1">
        <v>0.32</v>
      </c>
      <c r="AE68" t="s">
        <v>1035</v>
      </c>
      <c r="AF68">
        <v>0.33709</v>
      </c>
    </row>
    <row r="69" spans="1:32" x14ac:dyDescent="0.3">
      <c r="A69" t="s">
        <v>167</v>
      </c>
      <c r="B69" t="s">
        <v>168</v>
      </c>
      <c r="F69" t="s">
        <v>717</v>
      </c>
      <c r="G69" t="s">
        <v>718</v>
      </c>
      <c r="Y69" s="3" t="s">
        <v>1025</v>
      </c>
      <c r="Z69" s="3" t="s">
        <v>1026</v>
      </c>
      <c r="AB69" s="3">
        <v>72072015</v>
      </c>
      <c r="AC69" s="1">
        <v>1.89</v>
      </c>
      <c r="AD69" s="1">
        <v>0.32</v>
      </c>
      <c r="AE69" t="s">
        <v>183</v>
      </c>
      <c r="AF69">
        <v>0.27266000000000001</v>
      </c>
    </row>
    <row r="70" spans="1:32" x14ac:dyDescent="0.3">
      <c r="A70" t="s">
        <v>169</v>
      </c>
      <c r="B70" t="s">
        <v>170</v>
      </c>
      <c r="F70" t="s">
        <v>719</v>
      </c>
      <c r="G70" t="s">
        <v>720</v>
      </c>
      <c r="Y70" s="1" t="s">
        <v>149</v>
      </c>
      <c r="Z70" s="1" t="s">
        <v>150</v>
      </c>
      <c r="AB70" s="1">
        <v>72072017</v>
      </c>
      <c r="AC70" s="1">
        <v>1.89</v>
      </c>
      <c r="AD70" s="1">
        <v>0.32</v>
      </c>
      <c r="AE70" t="s">
        <v>177</v>
      </c>
      <c r="AF70">
        <v>0.18271999999999999</v>
      </c>
    </row>
    <row r="71" spans="1:32" x14ac:dyDescent="0.3">
      <c r="A71" t="s">
        <v>171</v>
      </c>
      <c r="B71" t="s">
        <v>172</v>
      </c>
      <c r="F71" t="s">
        <v>721</v>
      </c>
      <c r="G71" t="s">
        <v>722</v>
      </c>
      <c r="Y71" s="3" t="s">
        <v>1027</v>
      </c>
      <c r="Z71" s="3" t="s">
        <v>1028</v>
      </c>
      <c r="AB71" s="3">
        <v>72072019</v>
      </c>
      <c r="AC71" s="1">
        <v>2.65</v>
      </c>
      <c r="AD71" s="1">
        <v>0.62</v>
      </c>
      <c r="AE71" t="s">
        <v>189</v>
      </c>
      <c r="AF71">
        <v>0.63433000000000006</v>
      </c>
    </row>
    <row r="72" spans="1:32" x14ac:dyDescent="0.3">
      <c r="A72" t="s">
        <v>173</v>
      </c>
      <c r="B72" t="s">
        <v>174</v>
      </c>
      <c r="F72" t="s">
        <v>723</v>
      </c>
      <c r="G72" t="s">
        <v>724</v>
      </c>
      <c r="Y72" s="1" t="s">
        <v>151</v>
      </c>
      <c r="Z72" s="1" t="s">
        <v>152</v>
      </c>
      <c r="AB72" s="1">
        <v>72072032</v>
      </c>
      <c r="AC72" s="1">
        <v>1.89</v>
      </c>
      <c r="AD72" s="1">
        <v>0.32</v>
      </c>
      <c r="AE72" t="s">
        <v>195</v>
      </c>
      <c r="AF72">
        <v>0.28949999999999998</v>
      </c>
    </row>
    <row r="73" spans="1:32" x14ac:dyDescent="0.3">
      <c r="A73" t="s">
        <v>175</v>
      </c>
      <c r="B73" t="s">
        <v>176</v>
      </c>
      <c r="F73" t="s">
        <v>725</v>
      </c>
      <c r="G73" t="s">
        <v>726</v>
      </c>
      <c r="Y73" s="1" t="s">
        <v>153</v>
      </c>
      <c r="Z73" s="1" t="s">
        <v>154</v>
      </c>
      <c r="AB73" s="1">
        <v>72072039</v>
      </c>
      <c r="AC73" s="1">
        <v>2.65</v>
      </c>
      <c r="AD73" s="1">
        <v>0.62</v>
      </c>
      <c r="AE73" t="s">
        <v>191</v>
      </c>
      <c r="AF73">
        <v>0.68198999999999999</v>
      </c>
    </row>
    <row r="74" spans="1:32" x14ac:dyDescent="0.3">
      <c r="A74" t="s">
        <v>177</v>
      </c>
      <c r="B74" t="s">
        <v>178</v>
      </c>
      <c r="F74" t="s">
        <v>727</v>
      </c>
      <c r="G74" t="s">
        <v>728</v>
      </c>
      <c r="Y74" s="1" t="s">
        <v>155</v>
      </c>
      <c r="Z74" s="1" t="s">
        <v>156</v>
      </c>
      <c r="AB74" s="1">
        <v>72072052</v>
      </c>
      <c r="AC74" s="1">
        <v>1.89</v>
      </c>
      <c r="AD74" s="1">
        <v>0.32</v>
      </c>
      <c r="AE74" t="s">
        <v>1039</v>
      </c>
      <c r="AF74">
        <v>0.19622999999999999</v>
      </c>
    </row>
    <row r="75" spans="1:32" x14ac:dyDescent="0.3">
      <c r="A75" t="s">
        <v>179</v>
      </c>
      <c r="B75" t="s">
        <v>180</v>
      </c>
      <c r="F75" t="s">
        <v>729</v>
      </c>
      <c r="G75" t="s">
        <v>730</v>
      </c>
      <c r="Y75" s="1" t="s">
        <v>157</v>
      </c>
      <c r="Z75" s="1" t="s">
        <v>158</v>
      </c>
      <c r="AB75" s="1">
        <v>72072059</v>
      </c>
      <c r="AC75" s="1">
        <v>2.65</v>
      </c>
      <c r="AD75" s="1">
        <v>0.62</v>
      </c>
      <c r="AE75" t="s">
        <v>2859</v>
      </c>
      <c r="AF75">
        <v>2.8329999999999998E-2</v>
      </c>
    </row>
    <row r="76" spans="1:32" x14ac:dyDescent="0.3">
      <c r="A76" t="s">
        <v>181</v>
      </c>
      <c r="B76" t="s">
        <v>182</v>
      </c>
      <c r="F76" t="s">
        <v>731</v>
      </c>
      <c r="G76" t="s">
        <v>732</v>
      </c>
      <c r="Y76" s="3" t="s">
        <v>1029</v>
      </c>
      <c r="Z76" s="3" t="s">
        <v>1030</v>
      </c>
      <c r="AB76" s="3">
        <v>72072080</v>
      </c>
      <c r="AC76" s="1">
        <v>1.89</v>
      </c>
      <c r="AD76" s="1">
        <v>0.32</v>
      </c>
      <c r="AE76" t="s">
        <v>205</v>
      </c>
      <c r="AF76">
        <v>0.71301000000000003</v>
      </c>
    </row>
    <row r="77" spans="1:32" x14ac:dyDescent="0.3">
      <c r="A77" t="s">
        <v>183</v>
      </c>
      <c r="B77" t="s">
        <v>184</v>
      </c>
      <c r="F77" t="s">
        <v>733</v>
      </c>
      <c r="G77" t="s">
        <v>734</v>
      </c>
      <c r="Y77" s="1" t="s">
        <v>159</v>
      </c>
      <c r="Z77" s="1" t="s">
        <v>160</v>
      </c>
      <c r="AB77" s="1">
        <v>72081000</v>
      </c>
      <c r="AC77" s="1">
        <v>2.0099999999999998</v>
      </c>
      <c r="AD77" s="1">
        <v>0.27</v>
      </c>
      <c r="AE77" t="s">
        <v>199</v>
      </c>
      <c r="AF77">
        <v>0.68242999999999998</v>
      </c>
    </row>
    <row r="78" spans="1:32" x14ac:dyDescent="0.3">
      <c r="A78" t="s">
        <v>185</v>
      </c>
      <c r="B78" t="s">
        <v>186</v>
      </c>
      <c r="F78" t="s">
        <v>735</v>
      </c>
      <c r="G78" t="s">
        <v>736</v>
      </c>
      <c r="Y78" s="1" t="s">
        <v>161</v>
      </c>
      <c r="Z78" s="1" t="s">
        <v>162</v>
      </c>
      <c r="AB78" s="1">
        <v>72082500</v>
      </c>
      <c r="AC78" s="1">
        <v>2.0099999999999998</v>
      </c>
      <c r="AD78" s="1">
        <v>0.27</v>
      </c>
      <c r="AE78" t="s">
        <v>211</v>
      </c>
      <c r="AF78">
        <v>0.64173000000000002</v>
      </c>
    </row>
    <row r="79" spans="1:32" x14ac:dyDescent="0.3">
      <c r="A79" t="s">
        <v>187</v>
      </c>
      <c r="B79" t="s">
        <v>188</v>
      </c>
      <c r="F79" t="s">
        <v>737</v>
      </c>
      <c r="G79" t="s">
        <v>738</v>
      </c>
      <c r="Y79" s="1" t="s">
        <v>163</v>
      </c>
      <c r="Z79" s="1" t="s">
        <v>164</v>
      </c>
      <c r="AB79" s="1">
        <v>72082600</v>
      </c>
      <c r="AC79" s="1">
        <v>2.0099999999999998</v>
      </c>
      <c r="AD79" s="1">
        <v>0.27</v>
      </c>
      <c r="AE79" t="s">
        <v>209</v>
      </c>
      <c r="AF79">
        <v>0.68940000000000001</v>
      </c>
    </row>
    <row r="80" spans="1:32" x14ac:dyDescent="0.3">
      <c r="A80" t="s">
        <v>189</v>
      </c>
      <c r="B80" t="s">
        <v>190</v>
      </c>
      <c r="F80" t="s">
        <v>739</v>
      </c>
      <c r="G80" t="s">
        <v>740</v>
      </c>
      <c r="Y80" s="1" t="s">
        <v>165</v>
      </c>
      <c r="Z80" s="1" t="s">
        <v>166</v>
      </c>
      <c r="AB80" s="1">
        <v>72082700</v>
      </c>
      <c r="AC80" s="1">
        <v>2.0099999999999998</v>
      </c>
      <c r="AD80" s="1">
        <v>0.27</v>
      </c>
      <c r="AE80" t="s">
        <v>1041</v>
      </c>
      <c r="AF80">
        <v>0.2838</v>
      </c>
    </row>
    <row r="81" spans="1:32" x14ac:dyDescent="0.3">
      <c r="A81" t="s">
        <v>191</v>
      </c>
      <c r="B81" t="s">
        <v>192</v>
      </c>
      <c r="F81" t="s">
        <v>741</v>
      </c>
      <c r="G81" t="s">
        <v>742</v>
      </c>
      <c r="Y81" s="3" t="s">
        <v>1031</v>
      </c>
      <c r="Z81" s="3" t="s">
        <v>1032</v>
      </c>
      <c r="AB81" s="3">
        <v>72083600</v>
      </c>
      <c r="AC81" s="1">
        <v>2.0099999999999998</v>
      </c>
      <c r="AD81" s="1">
        <v>0.27</v>
      </c>
      <c r="AE81" t="s">
        <v>201</v>
      </c>
      <c r="AF81">
        <v>0.56725999999999999</v>
      </c>
    </row>
    <row r="82" spans="1:32" x14ac:dyDescent="0.3">
      <c r="A82" t="s">
        <v>193</v>
      </c>
      <c r="B82" t="s">
        <v>194</v>
      </c>
      <c r="F82" t="s">
        <v>743</v>
      </c>
      <c r="G82" t="s">
        <v>744</v>
      </c>
      <c r="Y82" s="1" t="s">
        <v>167</v>
      </c>
      <c r="Z82" s="1" t="s">
        <v>168</v>
      </c>
      <c r="AB82" s="1">
        <v>72083700</v>
      </c>
      <c r="AC82" s="1">
        <v>2.0099999999999998</v>
      </c>
      <c r="AD82" s="1">
        <v>0.27</v>
      </c>
      <c r="AE82" t="s">
        <v>1043</v>
      </c>
      <c r="AF82">
        <v>0.32345000000000002</v>
      </c>
    </row>
    <row r="83" spans="1:32" x14ac:dyDescent="0.3">
      <c r="A83" t="s">
        <v>195</v>
      </c>
      <c r="B83" t="s">
        <v>196</v>
      </c>
      <c r="F83" t="s">
        <v>745</v>
      </c>
      <c r="G83" t="s">
        <v>746</v>
      </c>
      <c r="Y83" s="1" t="s">
        <v>169</v>
      </c>
      <c r="Z83" s="1" t="s">
        <v>170</v>
      </c>
      <c r="AB83" s="1">
        <v>72083800</v>
      </c>
      <c r="AC83" s="1">
        <v>2.0099999999999998</v>
      </c>
      <c r="AD83" s="1">
        <v>0.27</v>
      </c>
      <c r="AE83" t="s">
        <v>219</v>
      </c>
      <c r="AF83">
        <v>0.49358999999999997</v>
      </c>
    </row>
    <row r="84" spans="1:32" x14ac:dyDescent="0.3">
      <c r="A84" t="s">
        <v>197</v>
      </c>
      <c r="B84" t="s">
        <v>198</v>
      </c>
      <c r="F84" t="s">
        <v>747</v>
      </c>
      <c r="G84" t="s">
        <v>748</v>
      </c>
      <c r="Y84" s="1" t="s">
        <v>171</v>
      </c>
      <c r="Z84" s="1" t="s">
        <v>172</v>
      </c>
      <c r="AB84" s="1">
        <v>72083900</v>
      </c>
      <c r="AC84" s="1">
        <v>2.0099999999999998</v>
      </c>
      <c r="AD84" s="1">
        <v>0.27</v>
      </c>
      <c r="AE84" t="s">
        <v>241</v>
      </c>
      <c r="AF84">
        <v>0.82189999999999996</v>
      </c>
    </row>
    <row r="85" spans="1:32" x14ac:dyDescent="0.3">
      <c r="A85" t="s">
        <v>199</v>
      </c>
      <c r="B85" t="s">
        <v>200</v>
      </c>
      <c r="F85" t="s">
        <v>749</v>
      </c>
      <c r="G85" t="s">
        <v>750</v>
      </c>
      <c r="Y85" s="1" t="s">
        <v>173</v>
      </c>
      <c r="Z85" s="1" t="s">
        <v>174</v>
      </c>
      <c r="AB85" s="1">
        <v>72084000</v>
      </c>
      <c r="AC85" s="1">
        <v>2.0099999999999998</v>
      </c>
      <c r="AD85" s="1">
        <v>0.27</v>
      </c>
      <c r="AE85" t="s">
        <v>221</v>
      </c>
      <c r="AF85">
        <v>9.6950000000000008E-2</v>
      </c>
    </row>
    <row r="86" spans="1:32" x14ac:dyDescent="0.3">
      <c r="A86" t="s">
        <v>201</v>
      </c>
      <c r="B86" t="s">
        <v>202</v>
      </c>
      <c r="F86" t="s">
        <v>751</v>
      </c>
      <c r="G86" t="s">
        <v>752</v>
      </c>
      <c r="Y86" s="1" t="s">
        <v>175</v>
      </c>
      <c r="Z86" s="1" t="s">
        <v>176</v>
      </c>
      <c r="AB86" s="1">
        <v>72085120</v>
      </c>
      <c r="AC86" s="1">
        <v>2.0099999999999998</v>
      </c>
      <c r="AD86" s="1">
        <v>0.27</v>
      </c>
      <c r="AE86" t="s">
        <v>468</v>
      </c>
      <c r="AF86">
        <v>0.89464999999999995</v>
      </c>
    </row>
    <row r="87" spans="1:32" x14ac:dyDescent="0.3">
      <c r="A87" t="s">
        <v>203</v>
      </c>
      <c r="B87" t="s">
        <v>204</v>
      </c>
      <c r="F87" t="s">
        <v>753</v>
      </c>
      <c r="G87" t="s">
        <v>754</v>
      </c>
      <c r="Y87" s="1" t="s">
        <v>177</v>
      </c>
      <c r="Z87" s="1" t="s">
        <v>178</v>
      </c>
      <c r="AB87" s="1">
        <v>72085191</v>
      </c>
      <c r="AC87" s="1">
        <v>2.0099999999999998</v>
      </c>
      <c r="AD87" s="1">
        <v>0.27</v>
      </c>
      <c r="AE87" t="s">
        <v>237</v>
      </c>
      <c r="AF87">
        <v>0.63690999999999998</v>
      </c>
    </row>
    <row r="88" spans="1:32" x14ac:dyDescent="0.3">
      <c r="A88" t="s">
        <v>205</v>
      </c>
      <c r="B88" t="s">
        <v>206</v>
      </c>
      <c r="F88" t="s">
        <v>755</v>
      </c>
      <c r="G88" t="s">
        <v>756</v>
      </c>
      <c r="Y88" s="3" t="s">
        <v>1033</v>
      </c>
      <c r="Z88" s="3" t="s">
        <v>1034</v>
      </c>
      <c r="AB88" s="3">
        <v>72085198</v>
      </c>
      <c r="AC88" s="1">
        <v>2.0099999999999998</v>
      </c>
      <c r="AD88" s="1">
        <v>0.27</v>
      </c>
      <c r="AE88" t="s">
        <v>223</v>
      </c>
      <c r="AF88">
        <v>0.15077000000000002</v>
      </c>
    </row>
    <row r="89" spans="1:32" x14ac:dyDescent="0.3">
      <c r="A89" t="s">
        <v>207</v>
      </c>
      <c r="B89" t="s">
        <v>208</v>
      </c>
      <c r="F89" t="s">
        <v>757</v>
      </c>
      <c r="G89" t="s">
        <v>758</v>
      </c>
      <c r="Y89" s="1" t="s">
        <v>179</v>
      </c>
      <c r="Z89" s="1" t="s">
        <v>180</v>
      </c>
      <c r="AB89" s="1">
        <v>72085210</v>
      </c>
      <c r="AC89" s="1">
        <v>2.0099999999999998</v>
      </c>
      <c r="AD89" s="1">
        <v>0.27</v>
      </c>
      <c r="AE89" t="s">
        <v>243</v>
      </c>
      <c r="AF89">
        <v>0.23211999999999999</v>
      </c>
    </row>
    <row r="90" spans="1:32" x14ac:dyDescent="0.3">
      <c r="A90" t="s">
        <v>209</v>
      </c>
      <c r="B90" t="s">
        <v>210</v>
      </c>
      <c r="F90" t="s">
        <v>759</v>
      </c>
      <c r="G90" t="s">
        <v>760</v>
      </c>
      <c r="Y90" s="3" t="s">
        <v>1035</v>
      </c>
      <c r="Z90" s="3" t="s">
        <v>1036</v>
      </c>
      <c r="AB90" s="3">
        <v>72085291</v>
      </c>
      <c r="AC90" s="1">
        <v>2.0099999999999998</v>
      </c>
      <c r="AD90" s="1">
        <v>0.27</v>
      </c>
      <c r="AE90" t="s">
        <v>1049</v>
      </c>
      <c r="AF90">
        <v>0.11931</v>
      </c>
    </row>
    <row r="91" spans="1:32" x14ac:dyDescent="0.3">
      <c r="A91" t="s">
        <v>211</v>
      </c>
      <c r="B91" t="s">
        <v>212</v>
      </c>
      <c r="F91" t="s">
        <v>761</v>
      </c>
      <c r="G91" t="s">
        <v>762</v>
      </c>
      <c r="Y91" s="1" t="s">
        <v>181</v>
      </c>
      <c r="Z91" s="1" t="s">
        <v>182</v>
      </c>
      <c r="AB91" s="1">
        <v>72085299</v>
      </c>
      <c r="AC91" s="1">
        <v>2.0099999999999998</v>
      </c>
      <c r="AD91" s="1">
        <v>0.27</v>
      </c>
      <c r="AE91" t="s">
        <v>245</v>
      </c>
      <c r="AF91">
        <v>0.36947000000000002</v>
      </c>
    </row>
    <row r="92" spans="1:32" x14ac:dyDescent="0.3">
      <c r="A92" t="s">
        <v>213</v>
      </c>
      <c r="B92" t="s">
        <v>214</v>
      </c>
      <c r="F92" t="s">
        <v>763</v>
      </c>
      <c r="G92" t="s">
        <v>764</v>
      </c>
      <c r="Y92" s="1" t="s">
        <v>183</v>
      </c>
      <c r="Z92" s="1" t="s">
        <v>184</v>
      </c>
      <c r="AB92" s="1">
        <v>72085310</v>
      </c>
      <c r="AC92" s="1">
        <v>2.0099999999999998</v>
      </c>
      <c r="AD92" s="1">
        <v>0.27</v>
      </c>
      <c r="AE92" t="s">
        <v>251</v>
      </c>
      <c r="AF92">
        <v>0.43589999999999995</v>
      </c>
    </row>
    <row r="93" spans="1:32" x14ac:dyDescent="0.3">
      <c r="A93" t="s">
        <v>215</v>
      </c>
      <c r="B93" t="s">
        <v>216</v>
      </c>
      <c r="F93" t="s">
        <v>765</v>
      </c>
      <c r="G93" t="s">
        <v>766</v>
      </c>
      <c r="Y93" s="1" t="s">
        <v>185</v>
      </c>
      <c r="Z93" s="1" t="s">
        <v>186</v>
      </c>
      <c r="AB93" s="1">
        <v>72085390</v>
      </c>
      <c r="AC93" s="1">
        <v>2.0099999999999998</v>
      </c>
      <c r="AD93" s="1">
        <v>0.27</v>
      </c>
      <c r="AE93" t="s">
        <v>255</v>
      </c>
      <c r="AF93">
        <v>0.83052999999999999</v>
      </c>
    </row>
    <row r="94" spans="1:32" x14ac:dyDescent="0.3">
      <c r="A94" t="s">
        <v>217</v>
      </c>
      <c r="B94" t="s">
        <v>218</v>
      </c>
      <c r="F94" t="s">
        <v>767</v>
      </c>
      <c r="G94" t="s">
        <v>768</v>
      </c>
      <c r="Y94" s="1" t="s">
        <v>187</v>
      </c>
      <c r="Z94" s="1" t="s">
        <v>188</v>
      </c>
      <c r="AB94" s="1">
        <v>72085400</v>
      </c>
      <c r="AC94" s="1">
        <v>2.0099999999999998</v>
      </c>
      <c r="AD94" s="1">
        <v>0.27</v>
      </c>
      <c r="AE94" t="s">
        <v>1045</v>
      </c>
      <c r="AF94">
        <v>0.12092</v>
      </c>
    </row>
    <row r="95" spans="1:32" x14ac:dyDescent="0.3">
      <c r="A95" t="s">
        <v>219</v>
      </c>
      <c r="B95" t="s">
        <v>220</v>
      </c>
      <c r="F95" t="s">
        <v>769</v>
      </c>
      <c r="G95" t="s">
        <v>770</v>
      </c>
      <c r="Y95" s="1" t="s">
        <v>189</v>
      </c>
      <c r="Z95" s="1" t="s">
        <v>190</v>
      </c>
      <c r="AB95" s="1">
        <v>72089020</v>
      </c>
      <c r="AC95" s="1">
        <v>2.0099999999999998</v>
      </c>
      <c r="AD95" s="1">
        <v>0.27</v>
      </c>
      <c r="AE95" t="s">
        <v>1047</v>
      </c>
      <c r="AF95">
        <v>0.12229999999999999</v>
      </c>
    </row>
    <row r="96" spans="1:32" x14ac:dyDescent="0.3">
      <c r="A96" t="s">
        <v>221</v>
      </c>
      <c r="B96" t="s">
        <v>222</v>
      </c>
      <c r="F96" t="s">
        <v>771</v>
      </c>
      <c r="G96" t="s">
        <v>772</v>
      </c>
      <c r="Y96" s="1" t="s">
        <v>191</v>
      </c>
      <c r="Z96" s="1" t="s">
        <v>192</v>
      </c>
      <c r="AB96" s="1">
        <v>72089080</v>
      </c>
      <c r="AC96" s="1">
        <v>2.0099999999999998</v>
      </c>
      <c r="AD96" s="1">
        <v>0.27</v>
      </c>
      <c r="AE96" t="s">
        <v>291</v>
      </c>
      <c r="AF96">
        <v>0.60787999999999998</v>
      </c>
    </row>
    <row r="97" spans="1:32" x14ac:dyDescent="0.3">
      <c r="A97" t="s">
        <v>223</v>
      </c>
      <c r="B97" t="s">
        <v>224</v>
      </c>
      <c r="F97" t="s">
        <v>773</v>
      </c>
      <c r="G97" t="s">
        <v>774</v>
      </c>
      <c r="Y97" s="1" t="s">
        <v>193</v>
      </c>
      <c r="Z97" s="1" t="s">
        <v>194</v>
      </c>
      <c r="AB97" s="1">
        <v>72091500</v>
      </c>
      <c r="AC97" s="1">
        <v>2.0299999999999998</v>
      </c>
      <c r="AD97" s="1">
        <v>0.36</v>
      </c>
      <c r="AE97" t="s">
        <v>285</v>
      </c>
      <c r="AF97">
        <v>0.61177000000000004</v>
      </c>
    </row>
    <row r="98" spans="1:32" x14ac:dyDescent="0.3">
      <c r="A98" t="s">
        <v>225</v>
      </c>
      <c r="B98" t="s">
        <v>226</v>
      </c>
      <c r="F98" t="s">
        <v>775</v>
      </c>
      <c r="G98" t="s">
        <v>776</v>
      </c>
      <c r="Y98" s="1" t="s">
        <v>195</v>
      </c>
      <c r="Z98" s="1" t="s">
        <v>196</v>
      </c>
      <c r="AB98" s="1">
        <v>72091610</v>
      </c>
      <c r="AC98" s="1">
        <v>2.0299999999999998</v>
      </c>
      <c r="AD98" s="1">
        <v>0.36</v>
      </c>
      <c r="AE98" t="s">
        <v>269</v>
      </c>
      <c r="AF98">
        <v>0.39450000000000002</v>
      </c>
    </row>
    <row r="99" spans="1:32" x14ac:dyDescent="0.3">
      <c r="A99" t="s">
        <v>227</v>
      </c>
      <c r="B99" t="s">
        <v>228</v>
      </c>
      <c r="F99" t="s">
        <v>777</v>
      </c>
      <c r="G99" t="s">
        <v>778</v>
      </c>
      <c r="Y99" s="3" t="s">
        <v>1037</v>
      </c>
      <c r="Z99" s="3" t="s">
        <v>1038</v>
      </c>
      <c r="AB99" s="3">
        <v>72091690</v>
      </c>
      <c r="AC99" s="1">
        <v>2.0299999999999998</v>
      </c>
      <c r="AD99" s="1">
        <v>0.36</v>
      </c>
      <c r="AE99" t="s">
        <v>1057</v>
      </c>
      <c r="AF99">
        <v>0.49362</v>
      </c>
    </row>
    <row r="100" spans="1:32" x14ac:dyDescent="0.3">
      <c r="A100" t="s">
        <v>229</v>
      </c>
      <c r="B100" t="s">
        <v>230</v>
      </c>
      <c r="F100" t="s">
        <v>779</v>
      </c>
      <c r="G100" t="s">
        <v>780</v>
      </c>
      <c r="Y100" s="1" t="s">
        <v>197</v>
      </c>
      <c r="Z100" s="1" t="s">
        <v>198</v>
      </c>
      <c r="AB100" s="1">
        <v>72091710</v>
      </c>
      <c r="AC100" s="1">
        <v>2.0299999999999998</v>
      </c>
      <c r="AD100" s="1">
        <v>0.36</v>
      </c>
      <c r="AE100" t="s">
        <v>283</v>
      </c>
      <c r="AF100">
        <v>0.63302999999999998</v>
      </c>
    </row>
    <row r="101" spans="1:32" x14ac:dyDescent="0.3">
      <c r="A101" t="s">
        <v>231</v>
      </c>
      <c r="B101" t="s">
        <v>232</v>
      </c>
      <c r="F101" t="s">
        <v>781</v>
      </c>
      <c r="G101" t="s">
        <v>782</v>
      </c>
      <c r="Y101" s="3" t="s">
        <v>1039</v>
      </c>
      <c r="Z101" s="3" t="s">
        <v>1040</v>
      </c>
      <c r="AB101" s="3">
        <v>72091790</v>
      </c>
      <c r="AC101" s="1">
        <v>2.0299999999999998</v>
      </c>
      <c r="AD101" s="1">
        <v>0.36</v>
      </c>
      <c r="AE101" t="s">
        <v>289</v>
      </c>
      <c r="AF101">
        <v>0.49234</v>
      </c>
    </row>
    <row r="102" spans="1:32" x14ac:dyDescent="0.3">
      <c r="A102" t="s">
        <v>233</v>
      </c>
      <c r="B102" t="s">
        <v>234</v>
      </c>
      <c r="F102" t="s">
        <v>783</v>
      </c>
      <c r="G102" t="s">
        <v>784</v>
      </c>
      <c r="Y102" s="1" t="s">
        <v>199</v>
      </c>
      <c r="Z102" s="1" t="s">
        <v>200</v>
      </c>
      <c r="AB102" s="1">
        <v>72091810</v>
      </c>
      <c r="AC102" s="1">
        <v>2.0299999999999998</v>
      </c>
      <c r="AD102" s="1">
        <v>0.36</v>
      </c>
      <c r="AE102" t="s">
        <v>259</v>
      </c>
      <c r="AF102">
        <v>0.62573999999999996</v>
      </c>
    </row>
    <row r="103" spans="1:32" x14ac:dyDescent="0.3">
      <c r="A103" t="s">
        <v>235</v>
      </c>
      <c r="B103" t="s">
        <v>236</v>
      </c>
      <c r="F103" t="s">
        <v>785</v>
      </c>
      <c r="G103" t="s">
        <v>786</v>
      </c>
      <c r="Y103" s="3" t="s">
        <v>1041</v>
      </c>
      <c r="Z103" s="3" t="s">
        <v>1042</v>
      </c>
      <c r="AB103" s="3">
        <v>72091891</v>
      </c>
      <c r="AC103" s="1">
        <v>2.0299999999999998</v>
      </c>
      <c r="AD103" s="1">
        <v>0.36</v>
      </c>
      <c r="AE103" t="s">
        <v>273</v>
      </c>
      <c r="AF103">
        <v>0.78508</v>
      </c>
    </row>
    <row r="104" spans="1:32" x14ac:dyDescent="0.3">
      <c r="A104" t="s">
        <v>237</v>
      </c>
      <c r="B104" t="s">
        <v>238</v>
      </c>
      <c r="F104" t="s">
        <v>787</v>
      </c>
      <c r="G104" t="s">
        <v>788</v>
      </c>
      <c r="Y104" s="1" t="s">
        <v>201</v>
      </c>
      <c r="Z104" s="1" t="s">
        <v>202</v>
      </c>
      <c r="AB104" s="1">
        <v>72091899</v>
      </c>
      <c r="AC104" s="1">
        <v>2.0299999999999998</v>
      </c>
      <c r="AD104" s="1">
        <v>0.36</v>
      </c>
      <c r="AE104" t="s">
        <v>261</v>
      </c>
      <c r="AF104">
        <v>0.40758</v>
      </c>
    </row>
    <row r="105" spans="1:32" x14ac:dyDescent="0.3">
      <c r="A105" t="s">
        <v>239</v>
      </c>
      <c r="B105" t="s">
        <v>240</v>
      </c>
      <c r="F105" t="s">
        <v>789</v>
      </c>
      <c r="G105" t="s">
        <v>790</v>
      </c>
      <c r="Y105" s="1" t="s">
        <v>203</v>
      </c>
      <c r="Z105" s="1" t="s">
        <v>204</v>
      </c>
      <c r="AB105" s="1">
        <v>72092500</v>
      </c>
      <c r="AC105" s="1">
        <v>2.0299999999999998</v>
      </c>
      <c r="AD105" s="1">
        <v>0.36</v>
      </c>
      <c r="AE105" t="s">
        <v>257</v>
      </c>
      <c r="AF105">
        <v>0.61682000000000003</v>
      </c>
    </row>
    <row r="106" spans="1:32" x14ac:dyDescent="0.3">
      <c r="A106" t="s">
        <v>241</v>
      </c>
      <c r="B106" t="s">
        <v>242</v>
      </c>
      <c r="F106" t="s">
        <v>791</v>
      </c>
      <c r="G106" t="s">
        <v>792</v>
      </c>
      <c r="Y106" s="1" t="s">
        <v>205</v>
      </c>
      <c r="Z106" s="1" t="s">
        <v>206</v>
      </c>
      <c r="AB106" s="1">
        <v>72092610</v>
      </c>
      <c r="AC106" s="1">
        <v>2.0299999999999998</v>
      </c>
      <c r="AD106" s="1">
        <v>0.36</v>
      </c>
      <c r="AE106" t="s">
        <v>293</v>
      </c>
      <c r="AF106">
        <v>0.12781000000000001</v>
      </c>
    </row>
    <row r="107" spans="1:32" x14ac:dyDescent="0.3">
      <c r="A107" t="s">
        <v>243</v>
      </c>
      <c r="B107" t="s">
        <v>244</v>
      </c>
      <c r="F107" t="s">
        <v>793</v>
      </c>
      <c r="G107" t="s">
        <v>794</v>
      </c>
      <c r="Y107" s="1" t="s">
        <v>207</v>
      </c>
      <c r="Z107" s="1" t="s">
        <v>208</v>
      </c>
      <c r="AB107" s="1">
        <v>72092690</v>
      </c>
      <c r="AC107" s="1">
        <v>2.0299999999999998</v>
      </c>
      <c r="AD107" s="1">
        <v>0.36</v>
      </c>
      <c r="AE107" t="s">
        <v>271</v>
      </c>
      <c r="AF107">
        <v>0.58895000000000008</v>
      </c>
    </row>
    <row r="108" spans="1:32" x14ac:dyDescent="0.3">
      <c r="A108" t="s">
        <v>245</v>
      </c>
      <c r="B108" t="s">
        <v>246</v>
      </c>
      <c r="F108" t="s">
        <v>795</v>
      </c>
      <c r="G108" t="s">
        <v>796</v>
      </c>
      <c r="Y108" s="1" t="s">
        <v>209</v>
      </c>
      <c r="Z108" s="1" t="s">
        <v>210</v>
      </c>
      <c r="AB108" s="1">
        <v>72092710</v>
      </c>
      <c r="AC108" s="1">
        <v>2.0299999999999998</v>
      </c>
      <c r="AD108" s="1">
        <v>0.36</v>
      </c>
      <c r="AE108" t="s">
        <v>295</v>
      </c>
      <c r="AF108">
        <v>4.7619999999999996E-2</v>
      </c>
    </row>
    <row r="109" spans="1:32" x14ac:dyDescent="0.3">
      <c r="A109" t="s">
        <v>247</v>
      </c>
      <c r="B109" t="s">
        <v>248</v>
      </c>
      <c r="F109" t="s">
        <v>797</v>
      </c>
      <c r="G109" t="s">
        <v>798</v>
      </c>
      <c r="Y109" s="1" t="s">
        <v>211</v>
      </c>
      <c r="Z109" s="1" t="s">
        <v>212</v>
      </c>
      <c r="AB109" s="1">
        <v>72092790</v>
      </c>
      <c r="AC109" s="1">
        <v>2.0299999999999998</v>
      </c>
      <c r="AD109" s="1">
        <v>0.36</v>
      </c>
      <c r="AE109" t="s">
        <v>309</v>
      </c>
      <c r="AF109">
        <v>0.75</v>
      </c>
    </row>
    <row r="110" spans="1:32" x14ac:dyDescent="0.3">
      <c r="A110" t="s">
        <v>249</v>
      </c>
      <c r="B110" t="s">
        <v>250</v>
      </c>
      <c r="F110" t="s">
        <v>799</v>
      </c>
      <c r="G110" t="s">
        <v>800</v>
      </c>
      <c r="Y110" s="3" t="s">
        <v>1043</v>
      </c>
      <c r="Z110" s="3" t="s">
        <v>1044</v>
      </c>
      <c r="AB110" s="3">
        <v>72092810</v>
      </c>
      <c r="AC110" s="1">
        <v>2.0299999999999998</v>
      </c>
      <c r="AD110" s="1">
        <v>0.36</v>
      </c>
      <c r="AE110" t="s">
        <v>1059</v>
      </c>
      <c r="AF110">
        <v>0.26888000000000001</v>
      </c>
    </row>
    <row r="111" spans="1:32" x14ac:dyDescent="0.3">
      <c r="A111" t="s">
        <v>251</v>
      </c>
      <c r="B111" t="s">
        <v>252</v>
      </c>
      <c r="F111" t="s">
        <v>801</v>
      </c>
      <c r="G111" t="s">
        <v>802</v>
      </c>
      <c r="Y111" s="1" t="s">
        <v>213</v>
      </c>
      <c r="Z111" s="1" t="s">
        <v>214</v>
      </c>
      <c r="AB111" s="1">
        <v>72092890</v>
      </c>
      <c r="AC111" s="1">
        <v>2.0299999999999998</v>
      </c>
      <c r="AD111" s="1">
        <v>0.36</v>
      </c>
      <c r="AE111" t="s">
        <v>313</v>
      </c>
      <c r="AF111">
        <v>0.10442</v>
      </c>
    </row>
    <row r="112" spans="1:32" x14ac:dyDescent="0.3">
      <c r="A112" t="s">
        <v>253</v>
      </c>
      <c r="B112" t="s">
        <v>254</v>
      </c>
      <c r="F112" t="s">
        <v>803</v>
      </c>
      <c r="G112" t="s">
        <v>804</v>
      </c>
      <c r="Y112" s="1" t="s">
        <v>215</v>
      </c>
      <c r="Z112" s="1" t="s">
        <v>216</v>
      </c>
      <c r="AB112" s="1">
        <v>72099020</v>
      </c>
      <c r="AC112" s="1">
        <v>2.0299999999999998</v>
      </c>
      <c r="AD112" s="1">
        <v>0.36</v>
      </c>
      <c r="AE112" t="s">
        <v>305</v>
      </c>
      <c r="AF112">
        <v>0.28832999999999998</v>
      </c>
    </row>
    <row r="113" spans="1:32" x14ac:dyDescent="0.3">
      <c r="A113" t="s">
        <v>255</v>
      </c>
      <c r="B113" t="s">
        <v>256</v>
      </c>
      <c r="F113" t="s">
        <v>805</v>
      </c>
      <c r="G113" t="s">
        <v>806</v>
      </c>
      <c r="Y113" s="1" t="s">
        <v>217</v>
      </c>
      <c r="Z113" s="1" t="s">
        <v>218</v>
      </c>
      <c r="AB113" s="1">
        <v>72099080</v>
      </c>
      <c r="AC113" s="1">
        <v>2.0299999999999998</v>
      </c>
      <c r="AD113" s="1">
        <v>0.36</v>
      </c>
      <c r="AE113" t="s">
        <v>299</v>
      </c>
      <c r="AF113">
        <v>0.6875</v>
      </c>
    </row>
    <row r="114" spans="1:32" x14ac:dyDescent="0.3">
      <c r="A114" t="s">
        <v>257</v>
      </c>
      <c r="B114" t="s">
        <v>258</v>
      </c>
      <c r="F114" t="s">
        <v>807</v>
      </c>
      <c r="G114" t="s">
        <v>808</v>
      </c>
      <c r="Y114" s="1" t="s">
        <v>219</v>
      </c>
      <c r="Z114" s="1" t="s">
        <v>220</v>
      </c>
      <c r="AB114" s="1">
        <v>72101100</v>
      </c>
      <c r="AC114" s="1">
        <v>1.97</v>
      </c>
      <c r="AD114" s="1">
        <v>0.39</v>
      </c>
      <c r="AE114" t="s">
        <v>303</v>
      </c>
      <c r="AF114">
        <v>0.50881999999999994</v>
      </c>
    </row>
    <row r="115" spans="1:32" x14ac:dyDescent="0.3">
      <c r="A115" t="s">
        <v>259</v>
      </c>
      <c r="B115" t="s">
        <v>260</v>
      </c>
      <c r="F115" t="s">
        <v>809</v>
      </c>
      <c r="G115" t="s">
        <v>810</v>
      </c>
      <c r="Y115" s="1" t="s">
        <v>221</v>
      </c>
      <c r="Z115" s="1" t="s">
        <v>222</v>
      </c>
      <c r="AB115" s="1">
        <v>72101220</v>
      </c>
      <c r="AC115" s="1">
        <v>1.97</v>
      </c>
      <c r="AD115" s="1">
        <v>0.39</v>
      </c>
      <c r="AE115" t="s">
        <v>267</v>
      </c>
      <c r="AF115">
        <v>0.56728999999999996</v>
      </c>
    </row>
    <row r="116" spans="1:32" x14ac:dyDescent="0.3">
      <c r="A116" t="s">
        <v>261</v>
      </c>
      <c r="B116" t="s">
        <v>262</v>
      </c>
      <c r="F116" t="s">
        <v>811</v>
      </c>
      <c r="G116" t="s">
        <v>812</v>
      </c>
      <c r="Y116" s="1" t="s">
        <v>223</v>
      </c>
      <c r="Z116" s="1" t="s">
        <v>224</v>
      </c>
      <c r="AB116" s="1">
        <v>72101280</v>
      </c>
      <c r="AC116" s="1">
        <v>1.97</v>
      </c>
      <c r="AD116" s="1">
        <v>0.39</v>
      </c>
      <c r="AE116" t="s">
        <v>2676</v>
      </c>
      <c r="AF116">
        <v>3.048E-2</v>
      </c>
    </row>
    <row r="117" spans="1:32" x14ac:dyDescent="0.3">
      <c r="A117" t="s">
        <v>263</v>
      </c>
      <c r="B117" t="s">
        <v>264</v>
      </c>
      <c r="F117" t="s">
        <v>813</v>
      </c>
      <c r="G117" t="s">
        <v>814</v>
      </c>
      <c r="Y117" s="1" t="s">
        <v>225</v>
      </c>
      <c r="Z117" s="1" t="s">
        <v>226</v>
      </c>
      <c r="AB117" s="1">
        <v>72102000</v>
      </c>
      <c r="AC117" s="1">
        <v>1.97</v>
      </c>
      <c r="AD117" s="1">
        <v>0.39</v>
      </c>
      <c r="AE117" t="s">
        <v>315</v>
      </c>
      <c r="AF117">
        <v>0.54588000000000003</v>
      </c>
    </row>
    <row r="118" spans="1:32" x14ac:dyDescent="0.3">
      <c r="A118" t="s">
        <v>265</v>
      </c>
      <c r="B118" t="s">
        <v>266</v>
      </c>
      <c r="F118" t="s">
        <v>815</v>
      </c>
      <c r="G118" t="s">
        <v>816</v>
      </c>
      <c r="Y118" s="1" t="s">
        <v>227</v>
      </c>
      <c r="Z118" s="1" t="s">
        <v>228</v>
      </c>
      <c r="AB118" s="1">
        <v>72103000</v>
      </c>
      <c r="AC118" s="1">
        <v>1.97</v>
      </c>
      <c r="AD118" s="1">
        <v>0.39</v>
      </c>
      <c r="AE118" t="s">
        <v>327</v>
      </c>
      <c r="AF118">
        <v>0.44551999999999997</v>
      </c>
    </row>
    <row r="119" spans="1:32" x14ac:dyDescent="0.3">
      <c r="A119" t="s">
        <v>267</v>
      </c>
      <c r="B119" t="s">
        <v>268</v>
      </c>
      <c r="F119" t="s">
        <v>817</v>
      </c>
      <c r="G119" t="s">
        <v>818</v>
      </c>
      <c r="Y119" s="1" t="s">
        <v>229</v>
      </c>
      <c r="Z119" s="1" t="s">
        <v>230</v>
      </c>
      <c r="AB119" s="1">
        <v>72104100</v>
      </c>
      <c r="AC119" s="1">
        <v>1.97</v>
      </c>
      <c r="AD119" s="1">
        <v>0.39</v>
      </c>
      <c r="AE119" t="s">
        <v>317</v>
      </c>
      <c r="AF119">
        <v>0.25874000000000003</v>
      </c>
    </row>
    <row r="120" spans="1:32" x14ac:dyDescent="0.3">
      <c r="A120" t="s">
        <v>269</v>
      </c>
      <c r="B120" t="s">
        <v>270</v>
      </c>
      <c r="F120" t="s">
        <v>819</v>
      </c>
      <c r="G120" t="s">
        <v>820</v>
      </c>
      <c r="Y120" s="1" t="s">
        <v>231</v>
      </c>
      <c r="Z120" s="1" t="s">
        <v>232</v>
      </c>
      <c r="AB120" s="1">
        <v>72104900</v>
      </c>
      <c r="AC120" s="1">
        <v>1.97</v>
      </c>
      <c r="AD120" s="1">
        <v>0.39</v>
      </c>
      <c r="AE120" t="s">
        <v>323</v>
      </c>
      <c r="AF120">
        <v>0.51373999999999997</v>
      </c>
    </row>
    <row r="121" spans="1:32" x14ac:dyDescent="0.3">
      <c r="A121" t="s">
        <v>271</v>
      </c>
      <c r="B121" t="s">
        <v>272</v>
      </c>
      <c r="F121" t="s">
        <v>821</v>
      </c>
      <c r="G121" t="s">
        <v>822</v>
      </c>
      <c r="Y121" s="1" t="s">
        <v>233</v>
      </c>
      <c r="Z121" s="1" t="s">
        <v>234</v>
      </c>
      <c r="AB121" s="1">
        <v>72105000</v>
      </c>
      <c r="AC121" s="1">
        <v>1.97</v>
      </c>
      <c r="AD121" s="1">
        <v>0.39</v>
      </c>
      <c r="AE121" t="s">
        <v>339</v>
      </c>
      <c r="AF121">
        <v>2.486E-2</v>
      </c>
    </row>
    <row r="122" spans="1:32" x14ac:dyDescent="0.3">
      <c r="A122" t="s">
        <v>273</v>
      </c>
      <c r="B122" t="s">
        <v>274</v>
      </c>
      <c r="F122" t="s">
        <v>823</v>
      </c>
      <c r="G122" t="s">
        <v>824</v>
      </c>
      <c r="Y122" s="1" t="s">
        <v>235</v>
      </c>
      <c r="Z122" s="1" t="s">
        <v>236</v>
      </c>
      <c r="AB122" s="1">
        <v>72106100</v>
      </c>
      <c r="AC122" s="1">
        <v>1.97</v>
      </c>
      <c r="AD122" s="1">
        <v>0.39</v>
      </c>
      <c r="AE122" t="s">
        <v>319</v>
      </c>
      <c r="AF122">
        <v>0.30052999999999996</v>
      </c>
    </row>
    <row r="123" spans="1:32" x14ac:dyDescent="0.3">
      <c r="A123" t="s">
        <v>275</v>
      </c>
      <c r="B123" t="s">
        <v>276</v>
      </c>
      <c r="F123" t="s">
        <v>825</v>
      </c>
      <c r="G123" t="s">
        <v>826</v>
      </c>
      <c r="Y123" s="1" t="s">
        <v>237</v>
      </c>
      <c r="Z123" s="1" t="s">
        <v>238</v>
      </c>
      <c r="AB123" s="1">
        <v>72106900</v>
      </c>
      <c r="AC123" s="1">
        <v>1.97</v>
      </c>
      <c r="AD123" s="1">
        <v>0.39</v>
      </c>
      <c r="AE123" t="s">
        <v>325</v>
      </c>
      <c r="AF123">
        <v>0.61253999999999997</v>
      </c>
    </row>
    <row r="124" spans="1:32" x14ac:dyDescent="0.3">
      <c r="A124" t="s">
        <v>277</v>
      </c>
      <c r="B124" t="s">
        <v>278</v>
      </c>
      <c r="F124" t="s">
        <v>827</v>
      </c>
      <c r="G124" t="s">
        <v>828</v>
      </c>
      <c r="Y124" s="1" t="s">
        <v>239</v>
      </c>
      <c r="Z124" s="1" t="s">
        <v>240</v>
      </c>
      <c r="AB124" s="1">
        <v>72107010</v>
      </c>
      <c r="AC124" s="1">
        <v>1.97</v>
      </c>
      <c r="AD124" s="1">
        <v>0.39</v>
      </c>
      <c r="AE124" t="s">
        <v>1061</v>
      </c>
      <c r="AF124">
        <v>0.65527999999999997</v>
      </c>
    </row>
    <row r="125" spans="1:32" x14ac:dyDescent="0.3">
      <c r="A125" t="s">
        <v>279</v>
      </c>
      <c r="B125" t="s">
        <v>280</v>
      </c>
      <c r="F125" t="s">
        <v>829</v>
      </c>
      <c r="G125" t="s">
        <v>830</v>
      </c>
      <c r="Y125" s="1" t="s">
        <v>241</v>
      </c>
      <c r="Z125" s="1" t="s">
        <v>242</v>
      </c>
      <c r="AB125" s="1">
        <v>72107080</v>
      </c>
      <c r="AC125" s="1">
        <v>1.97</v>
      </c>
      <c r="AD125" s="1">
        <v>0.39</v>
      </c>
      <c r="AE125" t="s">
        <v>1063</v>
      </c>
      <c r="AF125">
        <v>0.15825999999999998</v>
      </c>
    </row>
    <row r="126" spans="1:32" x14ac:dyDescent="0.3">
      <c r="A126" t="s">
        <v>281</v>
      </c>
      <c r="B126" t="s">
        <v>282</v>
      </c>
      <c r="F126" t="s">
        <v>831</v>
      </c>
      <c r="G126" t="s">
        <v>832</v>
      </c>
      <c r="Y126" s="1" t="s">
        <v>243</v>
      </c>
      <c r="Z126" s="1" t="s">
        <v>244</v>
      </c>
      <c r="AB126" s="1">
        <v>72109030</v>
      </c>
      <c r="AC126" s="1">
        <v>1.97</v>
      </c>
      <c r="AD126" s="1">
        <v>0.39</v>
      </c>
      <c r="AE126" t="s">
        <v>333</v>
      </c>
      <c r="AF126">
        <v>0.66079999999999994</v>
      </c>
    </row>
    <row r="127" spans="1:32" x14ac:dyDescent="0.3">
      <c r="A127" t="s">
        <v>283</v>
      </c>
      <c r="B127" t="s">
        <v>284</v>
      </c>
      <c r="F127" t="s">
        <v>833</v>
      </c>
      <c r="G127" t="s">
        <v>834</v>
      </c>
      <c r="Y127" s="1" t="s">
        <v>245</v>
      </c>
      <c r="Z127" s="1" t="s">
        <v>246</v>
      </c>
      <c r="AB127" s="1">
        <v>72109040</v>
      </c>
      <c r="AC127" s="1">
        <v>1.97</v>
      </c>
      <c r="AD127" s="1">
        <v>0.39</v>
      </c>
      <c r="AE127" t="s">
        <v>341</v>
      </c>
      <c r="AF127">
        <v>0.60265000000000002</v>
      </c>
    </row>
    <row r="128" spans="1:32" x14ac:dyDescent="0.3">
      <c r="A128" t="s">
        <v>285</v>
      </c>
      <c r="B128" t="s">
        <v>286</v>
      </c>
      <c r="F128" t="s">
        <v>835</v>
      </c>
      <c r="G128" t="s">
        <v>836</v>
      </c>
      <c r="Y128" s="1" t="s">
        <v>247</v>
      </c>
      <c r="Z128" s="1" t="s">
        <v>248</v>
      </c>
      <c r="AB128" s="1">
        <v>72109080</v>
      </c>
      <c r="AC128" s="1">
        <v>1.97</v>
      </c>
      <c r="AD128" s="1">
        <v>0.39</v>
      </c>
      <c r="AE128" t="s">
        <v>1067</v>
      </c>
      <c r="AF128">
        <v>0.2432</v>
      </c>
    </row>
    <row r="129" spans="1:32" x14ac:dyDescent="0.3">
      <c r="A129" t="s">
        <v>287</v>
      </c>
      <c r="B129" t="s">
        <v>288</v>
      </c>
      <c r="F129" t="s">
        <v>837</v>
      </c>
      <c r="G129" t="s">
        <v>838</v>
      </c>
      <c r="Y129" s="1" t="s">
        <v>249</v>
      </c>
      <c r="Z129" s="1" t="s">
        <v>250</v>
      </c>
      <c r="AB129" s="1">
        <v>72111300</v>
      </c>
      <c r="AC129" s="1">
        <v>2.0099999999999998</v>
      </c>
      <c r="AD129" s="1">
        <v>0.27</v>
      </c>
      <c r="AE129" t="s">
        <v>365</v>
      </c>
      <c r="AF129">
        <v>0.44501999999999997</v>
      </c>
    </row>
    <row r="130" spans="1:32" x14ac:dyDescent="0.3">
      <c r="A130" t="s">
        <v>289</v>
      </c>
      <c r="B130" t="s">
        <v>290</v>
      </c>
      <c r="F130" t="s">
        <v>839</v>
      </c>
      <c r="G130" t="s">
        <v>840</v>
      </c>
      <c r="Y130" s="1" t="s">
        <v>251</v>
      </c>
      <c r="Z130" s="1" t="s">
        <v>252</v>
      </c>
      <c r="AB130" s="1">
        <v>72111400</v>
      </c>
      <c r="AC130" s="1">
        <v>2.0099999999999998</v>
      </c>
      <c r="AD130" s="1">
        <v>0.27</v>
      </c>
      <c r="AE130" t="s">
        <v>367</v>
      </c>
      <c r="AF130">
        <v>0.30188999999999999</v>
      </c>
    </row>
    <row r="131" spans="1:32" x14ac:dyDescent="0.3">
      <c r="A131" t="s">
        <v>291</v>
      </c>
      <c r="B131" t="s">
        <v>292</v>
      </c>
      <c r="F131" t="s">
        <v>841</v>
      </c>
      <c r="G131" t="s">
        <v>842</v>
      </c>
      <c r="Y131" s="1" t="s">
        <v>253</v>
      </c>
      <c r="Z131" s="1" t="s">
        <v>254</v>
      </c>
      <c r="AB131" s="1">
        <v>72111900</v>
      </c>
      <c r="AC131" s="1">
        <v>2.0099999999999998</v>
      </c>
      <c r="AD131" s="1">
        <v>0.27</v>
      </c>
      <c r="AE131" t="s">
        <v>450</v>
      </c>
      <c r="AF131">
        <v>0.6</v>
      </c>
    </row>
    <row r="132" spans="1:32" x14ac:dyDescent="0.3">
      <c r="A132" t="s">
        <v>293</v>
      </c>
      <c r="B132" t="s">
        <v>294</v>
      </c>
      <c r="F132" t="s">
        <v>843</v>
      </c>
      <c r="G132" t="s">
        <v>844</v>
      </c>
      <c r="Y132" s="3" t="s">
        <v>1045</v>
      </c>
      <c r="Z132" s="3" t="s">
        <v>1046</v>
      </c>
      <c r="AB132" s="3">
        <v>72112320</v>
      </c>
      <c r="AC132" s="1">
        <v>2.0299999999999998</v>
      </c>
      <c r="AD132" s="1">
        <v>0.36</v>
      </c>
      <c r="AE132" t="s">
        <v>464</v>
      </c>
      <c r="AF132">
        <v>0.4</v>
      </c>
    </row>
    <row r="133" spans="1:32" x14ac:dyDescent="0.3">
      <c r="A133" t="s">
        <v>295</v>
      </c>
      <c r="B133" t="s">
        <v>296</v>
      </c>
      <c r="F133" t="s">
        <v>845</v>
      </c>
      <c r="G133" t="s">
        <v>846</v>
      </c>
      <c r="Y133" s="3" t="s">
        <v>1047</v>
      </c>
      <c r="Z133" s="3" t="s">
        <v>1048</v>
      </c>
      <c r="AB133" s="3">
        <v>72112330</v>
      </c>
      <c r="AC133" s="1">
        <v>2.0299999999999998</v>
      </c>
      <c r="AD133" s="1">
        <v>0.36</v>
      </c>
      <c r="AE133" t="s">
        <v>369</v>
      </c>
      <c r="AF133">
        <v>0.69630999999999998</v>
      </c>
    </row>
    <row r="134" spans="1:32" x14ac:dyDescent="0.3">
      <c r="A134" t="s">
        <v>297</v>
      </c>
      <c r="B134" t="s">
        <v>298</v>
      </c>
      <c r="F134" t="s">
        <v>847</v>
      </c>
      <c r="G134" t="s">
        <v>848</v>
      </c>
      <c r="Y134" s="3" t="s">
        <v>1049</v>
      </c>
      <c r="Z134" s="3" t="s">
        <v>1050</v>
      </c>
      <c r="AB134" s="3">
        <v>72112380</v>
      </c>
      <c r="AC134" s="1">
        <v>2.0299999999999998</v>
      </c>
      <c r="AD134" s="1">
        <v>0.36</v>
      </c>
      <c r="AE134" t="s">
        <v>387</v>
      </c>
      <c r="AF134">
        <v>0.53539999999999999</v>
      </c>
    </row>
    <row r="135" spans="1:32" x14ac:dyDescent="0.3">
      <c r="A135" t="s">
        <v>299</v>
      </c>
      <c r="B135" t="s">
        <v>300</v>
      </c>
      <c r="F135" t="s">
        <v>849</v>
      </c>
      <c r="G135" t="s">
        <v>850</v>
      </c>
      <c r="Y135" s="1" t="s">
        <v>255</v>
      </c>
      <c r="Z135" s="1" t="s">
        <v>256</v>
      </c>
      <c r="AB135" s="1">
        <v>72112900</v>
      </c>
      <c r="AC135" s="1">
        <v>2.0299999999999998</v>
      </c>
      <c r="AD135" s="1">
        <v>0.36</v>
      </c>
      <c r="AE135" t="s">
        <v>363</v>
      </c>
      <c r="AF135">
        <v>0.64370000000000005</v>
      </c>
    </row>
    <row r="136" spans="1:32" x14ac:dyDescent="0.3">
      <c r="A136" t="s">
        <v>301</v>
      </c>
      <c r="B136" t="s">
        <v>302</v>
      </c>
      <c r="F136" t="s">
        <v>851</v>
      </c>
      <c r="G136" t="s">
        <v>852</v>
      </c>
      <c r="Y136" s="1" t="s">
        <v>257</v>
      </c>
      <c r="Z136" s="1" t="s">
        <v>258</v>
      </c>
      <c r="AB136" s="1">
        <v>72119020</v>
      </c>
      <c r="AC136" s="1">
        <v>2.0299999999999998</v>
      </c>
      <c r="AD136" s="1">
        <v>0.36</v>
      </c>
      <c r="AE136" t="s">
        <v>373</v>
      </c>
      <c r="AF136">
        <v>0.57142999999999999</v>
      </c>
    </row>
    <row r="137" spans="1:32" x14ac:dyDescent="0.3">
      <c r="A137" t="s">
        <v>303</v>
      </c>
      <c r="B137" t="s">
        <v>304</v>
      </c>
      <c r="F137" t="s">
        <v>853</v>
      </c>
      <c r="G137" t="s">
        <v>854</v>
      </c>
      <c r="Y137" s="3" t="s">
        <v>1051</v>
      </c>
      <c r="Z137" s="3" t="s">
        <v>1052</v>
      </c>
      <c r="AB137" s="3">
        <v>72119080</v>
      </c>
      <c r="AC137" s="1">
        <v>2.0299999999999998</v>
      </c>
      <c r="AD137" s="1">
        <v>0.36</v>
      </c>
      <c r="AE137" t="s">
        <v>383</v>
      </c>
      <c r="AF137">
        <v>4.7619999999999996E-2</v>
      </c>
    </row>
    <row r="138" spans="1:32" x14ac:dyDescent="0.3">
      <c r="A138" t="s">
        <v>305</v>
      </c>
      <c r="B138" t="s">
        <v>306</v>
      </c>
      <c r="F138" t="s">
        <v>855</v>
      </c>
      <c r="G138" t="s">
        <v>856</v>
      </c>
      <c r="Y138" s="1" t="s">
        <v>259</v>
      </c>
      <c r="Z138" s="1" t="s">
        <v>260</v>
      </c>
      <c r="AB138" s="1">
        <v>72121010</v>
      </c>
      <c r="AC138" s="1">
        <v>1.97</v>
      </c>
      <c r="AD138" s="1">
        <v>0.39</v>
      </c>
      <c r="AE138" t="s">
        <v>377</v>
      </c>
      <c r="AF138">
        <v>0.50087000000000004</v>
      </c>
    </row>
    <row r="139" spans="1:32" x14ac:dyDescent="0.3">
      <c r="A139" t="s">
        <v>307</v>
      </c>
      <c r="B139" t="s">
        <v>308</v>
      </c>
      <c r="F139" t="s">
        <v>857</v>
      </c>
      <c r="G139" t="s">
        <v>858</v>
      </c>
      <c r="Y139" s="1" t="s">
        <v>261</v>
      </c>
      <c r="Z139" s="1" t="s">
        <v>262</v>
      </c>
      <c r="AB139" s="1">
        <v>72121090</v>
      </c>
      <c r="AC139" s="1">
        <v>1.97</v>
      </c>
      <c r="AD139" s="1">
        <v>0.39</v>
      </c>
      <c r="AE139" t="s">
        <v>1073</v>
      </c>
      <c r="AF139">
        <v>0.11514000000000001</v>
      </c>
    </row>
    <row r="140" spans="1:32" x14ac:dyDescent="0.3">
      <c r="A140" t="s">
        <v>309</v>
      </c>
      <c r="B140" t="s">
        <v>310</v>
      </c>
      <c r="F140" t="s">
        <v>859</v>
      </c>
      <c r="G140" t="s">
        <v>860</v>
      </c>
      <c r="Y140" s="3" t="s">
        <v>1053</v>
      </c>
      <c r="Z140" s="3" t="s">
        <v>1054</v>
      </c>
      <c r="AB140" s="3">
        <v>72122000</v>
      </c>
      <c r="AC140" s="1">
        <v>1.97</v>
      </c>
      <c r="AD140" s="1">
        <v>0.39</v>
      </c>
      <c r="AE140" t="s">
        <v>1071</v>
      </c>
      <c r="AF140">
        <v>0.22508</v>
      </c>
    </row>
    <row r="141" spans="1:32" x14ac:dyDescent="0.3">
      <c r="A141" t="s">
        <v>311</v>
      </c>
      <c r="B141" t="s">
        <v>312</v>
      </c>
      <c r="F141" t="s">
        <v>861</v>
      </c>
      <c r="G141" t="s">
        <v>862</v>
      </c>
      <c r="Y141" s="1" t="s">
        <v>263</v>
      </c>
      <c r="Z141" s="1" t="s">
        <v>264</v>
      </c>
      <c r="AB141" s="1">
        <v>72123000</v>
      </c>
      <c r="AC141" s="1">
        <v>1.97</v>
      </c>
      <c r="AD141" s="1">
        <v>0.39</v>
      </c>
      <c r="AE141" t="s">
        <v>371</v>
      </c>
      <c r="AF141">
        <v>0.63636000000000004</v>
      </c>
    </row>
    <row r="142" spans="1:32" x14ac:dyDescent="0.3">
      <c r="A142" t="s">
        <v>313</v>
      </c>
      <c r="B142" t="s">
        <v>314</v>
      </c>
      <c r="F142" t="s">
        <v>863</v>
      </c>
      <c r="G142" t="s">
        <v>864</v>
      </c>
      <c r="Y142" s="1" t="s">
        <v>265</v>
      </c>
      <c r="Z142" s="1" t="s">
        <v>266</v>
      </c>
      <c r="AB142" s="1">
        <v>72124020</v>
      </c>
      <c r="AC142" s="1">
        <v>1.97</v>
      </c>
      <c r="AD142" s="1">
        <v>0.39</v>
      </c>
      <c r="AE142" t="s">
        <v>389</v>
      </c>
      <c r="AF142">
        <v>0.52381</v>
      </c>
    </row>
    <row r="143" spans="1:32" x14ac:dyDescent="0.3">
      <c r="A143" t="s">
        <v>315</v>
      </c>
      <c r="B143" t="s">
        <v>316</v>
      </c>
      <c r="F143" t="s">
        <v>865</v>
      </c>
      <c r="G143" t="s">
        <v>866</v>
      </c>
      <c r="Y143" s="1" t="s">
        <v>267</v>
      </c>
      <c r="Z143" s="1" t="s">
        <v>268</v>
      </c>
      <c r="AB143" s="1">
        <v>72124080</v>
      </c>
      <c r="AC143" s="1">
        <v>1.97</v>
      </c>
      <c r="AD143" s="1">
        <v>0.39</v>
      </c>
      <c r="AE143" t="s">
        <v>474</v>
      </c>
      <c r="AF143">
        <v>0.70969000000000004</v>
      </c>
    </row>
    <row r="144" spans="1:32" x14ac:dyDescent="0.3">
      <c r="A144" t="s">
        <v>317</v>
      </c>
      <c r="B144" t="s">
        <v>318</v>
      </c>
      <c r="F144" t="s">
        <v>867</v>
      </c>
      <c r="G144" t="s">
        <v>868</v>
      </c>
      <c r="Y144" s="1" t="s">
        <v>269</v>
      </c>
      <c r="Z144" s="1" t="s">
        <v>270</v>
      </c>
      <c r="AB144" s="1">
        <v>72125020</v>
      </c>
      <c r="AC144" s="1">
        <v>1.97</v>
      </c>
      <c r="AD144" s="1">
        <v>0.39</v>
      </c>
      <c r="AE144" t="s">
        <v>235</v>
      </c>
      <c r="AF144">
        <v>0.43210999999999999</v>
      </c>
    </row>
    <row r="145" spans="1:32" x14ac:dyDescent="0.3">
      <c r="A145" t="s">
        <v>319</v>
      </c>
      <c r="B145" t="s">
        <v>320</v>
      </c>
      <c r="F145" t="s">
        <v>869</v>
      </c>
      <c r="G145" t="s">
        <v>870</v>
      </c>
      <c r="Y145" s="1" t="s">
        <v>271</v>
      </c>
      <c r="Z145" s="1" t="s">
        <v>272</v>
      </c>
      <c r="AB145" s="1">
        <v>72125030</v>
      </c>
      <c r="AC145" s="1">
        <v>1.97</v>
      </c>
      <c r="AD145" s="1">
        <v>0.39</v>
      </c>
      <c r="AE145" t="s">
        <v>393</v>
      </c>
      <c r="AF145">
        <v>0.61016999999999999</v>
      </c>
    </row>
    <row r="146" spans="1:32" x14ac:dyDescent="0.3">
      <c r="A146" t="s">
        <v>321</v>
      </c>
      <c r="B146" t="s">
        <v>322</v>
      </c>
      <c r="F146" t="s">
        <v>871</v>
      </c>
      <c r="G146" t="s">
        <v>872</v>
      </c>
      <c r="Y146" s="1" t="s">
        <v>273</v>
      </c>
      <c r="Z146" s="1" t="s">
        <v>274</v>
      </c>
      <c r="AB146" s="1">
        <v>72125040</v>
      </c>
      <c r="AC146" s="1">
        <v>1.97</v>
      </c>
      <c r="AD146" s="1">
        <v>0.39</v>
      </c>
      <c r="AE146" t="s">
        <v>1025</v>
      </c>
      <c r="AF146">
        <v>0.16928000000000001</v>
      </c>
    </row>
    <row r="147" spans="1:32" x14ac:dyDescent="0.3">
      <c r="A147" t="s">
        <v>323</v>
      </c>
      <c r="B147" t="s">
        <v>324</v>
      </c>
      <c r="F147" t="s">
        <v>873</v>
      </c>
      <c r="G147" t="s">
        <v>874</v>
      </c>
      <c r="Y147" s="1" t="s">
        <v>275</v>
      </c>
      <c r="Z147" s="1" t="s">
        <v>276</v>
      </c>
      <c r="AB147" s="1">
        <v>72125061</v>
      </c>
      <c r="AC147" s="1">
        <v>1.97</v>
      </c>
      <c r="AD147" s="1">
        <v>0.39</v>
      </c>
      <c r="AE147" t="s">
        <v>375</v>
      </c>
      <c r="AF147">
        <v>0.21433000000000002</v>
      </c>
    </row>
    <row r="148" spans="1:32" x14ac:dyDescent="0.3">
      <c r="A148" t="s">
        <v>325</v>
      </c>
      <c r="B148" t="s">
        <v>326</v>
      </c>
      <c r="F148" t="s">
        <v>875</v>
      </c>
      <c r="G148" t="s">
        <v>876</v>
      </c>
      <c r="Y148" s="1" t="s">
        <v>277</v>
      </c>
      <c r="Z148" s="1" t="s">
        <v>278</v>
      </c>
      <c r="AB148" s="1">
        <v>72125069</v>
      </c>
      <c r="AC148" s="1">
        <v>1.97</v>
      </c>
      <c r="AD148" s="1">
        <v>0.39</v>
      </c>
      <c r="AE148" t="s">
        <v>391</v>
      </c>
      <c r="AF148">
        <v>0.38318000000000002</v>
      </c>
    </row>
    <row r="149" spans="1:32" x14ac:dyDescent="0.3">
      <c r="A149" t="s">
        <v>327</v>
      </c>
      <c r="B149" t="s">
        <v>328</v>
      </c>
      <c r="F149" t="s">
        <v>877</v>
      </c>
      <c r="G149" t="s">
        <v>878</v>
      </c>
      <c r="Y149" s="3" t="s">
        <v>1055</v>
      </c>
      <c r="Z149" s="3" t="s">
        <v>1056</v>
      </c>
      <c r="AB149" s="3">
        <v>72125090</v>
      </c>
      <c r="AC149" s="1">
        <v>1.97</v>
      </c>
      <c r="AD149" s="1">
        <v>0.39</v>
      </c>
      <c r="AE149" t="s">
        <v>1069</v>
      </c>
      <c r="AF149">
        <v>3.8390000000000001E-2</v>
      </c>
    </row>
    <row r="150" spans="1:32" x14ac:dyDescent="0.3">
      <c r="A150" t="s">
        <v>329</v>
      </c>
      <c r="B150" t="s">
        <v>330</v>
      </c>
      <c r="F150" t="s">
        <v>879</v>
      </c>
      <c r="G150" t="s">
        <v>880</v>
      </c>
      <c r="Y150" s="1" t="s">
        <v>279</v>
      </c>
      <c r="Z150" s="1" t="s">
        <v>280</v>
      </c>
      <c r="AB150" s="1">
        <v>72126000</v>
      </c>
      <c r="AC150" s="1">
        <v>1.97</v>
      </c>
      <c r="AD150" s="1">
        <v>0.39</v>
      </c>
      <c r="AE150" t="s">
        <v>2677</v>
      </c>
      <c r="AF150">
        <v>3.567E-2</v>
      </c>
    </row>
    <row r="151" spans="1:32" x14ac:dyDescent="0.3">
      <c r="A151" t="s">
        <v>331</v>
      </c>
      <c r="B151" t="s">
        <v>332</v>
      </c>
      <c r="F151" t="s">
        <v>881</v>
      </c>
      <c r="G151" t="s">
        <v>882</v>
      </c>
      <c r="Y151" s="1" t="s">
        <v>281</v>
      </c>
      <c r="Z151" s="1" t="s">
        <v>282</v>
      </c>
      <c r="AB151" s="1">
        <v>72131000</v>
      </c>
      <c r="AC151" s="1">
        <v>1.89</v>
      </c>
      <c r="AD151" s="1">
        <v>0.32</v>
      </c>
      <c r="AE151" t="s">
        <v>432</v>
      </c>
      <c r="AF151">
        <v>0.64439999999999997</v>
      </c>
    </row>
    <row r="152" spans="1:32" x14ac:dyDescent="0.3">
      <c r="A152" t="s">
        <v>333</v>
      </c>
      <c r="B152" t="s">
        <v>334</v>
      </c>
      <c r="F152" t="s">
        <v>883</v>
      </c>
      <c r="G152" t="s">
        <v>884</v>
      </c>
      <c r="Y152" s="3" t="s">
        <v>1057</v>
      </c>
      <c r="Z152" s="3" t="s">
        <v>1058</v>
      </c>
      <c r="AB152" s="3">
        <v>72132000</v>
      </c>
      <c r="AC152" s="1">
        <v>1.89</v>
      </c>
      <c r="AD152" s="1">
        <v>0.32</v>
      </c>
      <c r="AE152" t="s">
        <v>414</v>
      </c>
      <c r="AF152">
        <v>8.7499999999999994E-2</v>
      </c>
    </row>
    <row r="153" spans="1:32" x14ac:dyDescent="0.3">
      <c r="A153" t="s">
        <v>335</v>
      </c>
      <c r="B153" t="s">
        <v>336</v>
      </c>
      <c r="F153" t="s">
        <v>885</v>
      </c>
      <c r="G153" t="s">
        <v>886</v>
      </c>
      <c r="Y153" s="1" t="s">
        <v>283</v>
      </c>
      <c r="Z153" s="1" t="s">
        <v>284</v>
      </c>
      <c r="AB153" s="1">
        <v>72139110</v>
      </c>
      <c r="AC153" s="1">
        <v>1.89</v>
      </c>
      <c r="AD153" s="1">
        <v>0.32</v>
      </c>
      <c r="AE153" t="s">
        <v>32</v>
      </c>
      <c r="AF153">
        <v>0.54985000000000006</v>
      </c>
    </row>
    <row r="154" spans="1:32" x14ac:dyDescent="0.3">
      <c r="A154" t="s">
        <v>337</v>
      </c>
      <c r="B154" t="s">
        <v>338</v>
      </c>
      <c r="Y154" s="1" t="s">
        <v>285</v>
      </c>
      <c r="Z154" s="1" t="s">
        <v>286</v>
      </c>
      <c r="AB154" s="1">
        <v>72139120</v>
      </c>
      <c r="AC154" s="1">
        <v>1.89</v>
      </c>
      <c r="AD154" s="1">
        <v>0.32</v>
      </c>
      <c r="AE154" t="s">
        <v>418</v>
      </c>
      <c r="AF154">
        <v>0.66666999999999998</v>
      </c>
    </row>
    <row r="155" spans="1:32" x14ac:dyDescent="0.3">
      <c r="A155" t="s">
        <v>339</v>
      </c>
      <c r="B155" t="s">
        <v>340</v>
      </c>
      <c r="Y155" s="1" t="s">
        <v>287</v>
      </c>
      <c r="Z155" s="1" t="s">
        <v>288</v>
      </c>
      <c r="AB155" s="1">
        <v>72139141</v>
      </c>
      <c r="AC155" s="1">
        <v>1.89</v>
      </c>
      <c r="AD155" s="1">
        <v>0.32</v>
      </c>
      <c r="AE155" t="s">
        <v>411</v>
      </c>
      <c r="AF155">
        <v>0.47826000000000002</v>
      </c>
    </row>
    <row r="156" spans="1:32" x14ac:dyDescent="0.3">
      <c r="A156" t="s">
        <v>341</v>
      </c>
      <c r="B156" t="s">
        <v>342</v>
      </c>
      <c r="Y156" s="1" t="s">
        <v>289</v>
      </c>
      <c r="Z156" s="1" t="s">
        <v>290</v>
      </c>
      <c r="AB156" s="1">
        <v>72139149</v>
      </c>
      <c r="AC156" s="1">
        <v>1.89</v>
      </c>
      <c r="AD156" s="1">
        <v>0.32</v>
      </c>
      <c r="AE156" t="s">
        <v>424</v>
      </c>
      <c r="AF156">
        <v>0.57142999999999999</v>
      </c>
    </row>
    <row r="157" spans="1:32" x14ac:dyDescent="0.3">
      <c r="A157" t="s">
        <v>343</v>
      </c>
      <c r="B157" t="s">
        <v>344</v>
      </c>
      <c r="Y157" s="1" t="s">
        <v>291</v>
      </c>
      <c r="Z157" s="1" t="s">
        <v>292</v>
      </c>
      <c r="AB157" s="1">
        <v>72139170</v>
      </c>
      <c r="AC157" s="1">
        <v>1.89</v>
      </c>
      <c r="AD157" s="1">
        <v>0.32</v>
      </c>
      <c r="AE157" t="s">
        <v>428</v>
      </c>
      <c r="AF157">
        <v>0.68210999999999999</v>
      </c>
    </row>
    <row r="158" spans="1:32" x14ac:dyDescent="0.3">
      <c r="A158" t="s">
        <v>345</v>
      </c>
      <c r="B158" t="s">
        <v>346</v>
      </c>
      <c r="Y158" s="1" t="s">
        <v>293</v>
      </c>
      <c r="Z158" s="1" t="s">
        <v>294</v>
      </c>
      <c r="AB158" s="1">
        <v>72139190</v>
      </c>
      <c r="AC158" s="1">
        <v>1.89</v>
      </c>
      <c r="AD158" s="1">
        <v>0.32</v>
      </c>
      <c r="AE158" t="s">
        <v>422</v>
      </c>
      <c r="AF158">
        <v>0.56035999999999997</v>
      </c>
    </row>
    <row r="159" spans="1:32" x14ac:dyDescent="0.3">
      <c r="A159" t="s">
        <v>347</v>
      </c>
      <c r="B159" t="s">
        <v>348</v>
      </c>
      <c r="Y159" s="1" t="s">
        <v>295</v>
      </c>
      <c r="Z159" s="1" t="s">
        <v>296</v>
      </c>
      <c r="AB159" s="1">
        <v>72139910</v>
      </c>
      <c r="AC159" s="1">
        <v>1.89</v>
      </c>
      <c r="AD159" s="1">
        <v>0.32</v>
      </c>
      <c r="AE159" t="s">
        <v>426</v>
      </c>
      <c r="AF159">
        <v>0.49369999999999997</v>
      </c>
    </row>
    <row r="160" spans="1:32" x14ac:dyDescent="0.3">
      <c r="A160" t="s">
        <v>349</v>
      </c>
      <c r="B160" t="s">
        <v>350</v>
      </c>
      <c r="Y160" s="1" t="s">
        <v>297</v>
      </c>
      <c r="Z160" s="1" t="s">
        <v>298</v>
      </c>
      <c r="AB160" s="1">
        <v>72139990</v>
      </c>
      <c r="AC160" s="1">
        <v>1.89</v>
      </c>
      <c r="AD160" s="1">
        <v>0.32</v>
      </c>
      <c r="AE160" t="s">
        <v>420</v>
      </c>
      <c r="AF160">
        <v>1.3063</v>
      </c>
    </row>
    <row r="161" spans="1:32" x14ac:dyDescent="0.3">
      <c r="A161" t="s">
        <v>351</v>
      </c>
      <c r="B161" t="s">
        <v>352</v>
      </c>
      <c r="Y161" s="1" t="s">
        <v>299</v>
      </c>
      <c r="Z161" s="1" t="s">
        <v>300</v>
      </c>
      <c r="AB161" s="1">
        <v>72141000</v>
      </c>
      <c r="AC161" s="1">
        <v>2.65</v>
      </c>
      <c r="AD161" s="1">
        <v>0.62</v>
      </c>
      <c r="AE161" t="s">
        <v>405</v>
      </c>
      <c r="AF161">
        <v>0.65385000000000004</v>
      </c>
    </row>
    <row r="162" spans="1:32" x14ac:dyDescent="0.3">
      <c r="A162" t="s">
        <v>353</v>
      </c>
      <c r="B162" t="s">
        <v>354</v>
      </c>
      <c r="Y162" s="1" t="s">
        <v>301</v>
      </c>
      <c r="Z162" s="1" t="s">
        <v>302</v>
      </c>
      <c r="AB162" s="1">
        <v>72142000</v>
      </c>
      <c r="AC162" s="1">
        <v>1.89</v>
      </c>
      <c r="AD162" s="1">
        <v>0.32</v>
      </c>
      <c r="AE162" t="s">
        <v>436</v>
      </c>
      <c r="AF162">
        <v>0.26262000000000002</v>
      </c>
    </row>
    <row r="163" spans="1:32" x14ac:dyDescent="0.3">
      <c r="A163" t="s">
        <v>355</v>
      </c>
      <c r="B163" t="s">
        <v>356</v>
      </c>
      <c r="Y163" s="1" t="s">
        <v>303</v>
      </c>
      <c r="Z163" s="1" t="s">
        <v>304</v>
      </c>
      <c r="AB163" s="1">
        <v>72143000</v>
      </c>
      <c r="AC163" s="1">
        <v>1.89</v>
      </c>
      <c r="AD163" s="1">
        <v>0.32</v>
      </c>
      <c r="AE163" t="s">
        <v>161</v>
      </c>
      <c r="AF163">
        <v>0.22825000000000001</v>
      </c>
    </row>
    <row r="164" spans="1:32" x14ac:dyDescent="0.3">
      <c r="A164" t="s">
        <v>357</v>
      </c>
      <c r="B164" t="s">
        <v>358</v>
      </c>
      <c r="Y164" s="1" t="s">
        <v>305</v>
      </c>
      <c r="Z164" s="1" t="s">
        <v>306</v>
      </c>
      <c r="AB164" s="1">
        <v>72149110</v>
      </c>
      <c r="AC164" s="1">
        <v>1.89</v>
      </c>
      <c r="AD164" s="1">
        <v>0.32</v>
      </c>
      <c r="AE164" t="s">
        <v>442</v>
      </c>
      <c r="AF164">
        <v>0.39285000000000003</v>
      </c>
    </row>
    <row r="165" spans="1:32" x14ac:dyDescent="0.3">
      <c r="A165" t="s">
        <v>359</v>
      </c>
      <c r="B165" t="s">
        <v>360</v>
      </c>
      <c r="Y165" s="3" t="s">
        <v>1059</v>
      </c>
      <c r="Z165" s="3" t="s">
        <v>1060</v>
      </c>
      <c r="AB165" s="3">
        <v>72149190</v>
      </c>
      <c r="AC165" s="1">
        <v>1.89</v>
      </c>
      <c r="AD165" s="1">
        <v>0.32</v>
      </c>
      <c r="AE165" t="s">
        <v>444</v>
      </c>
      <c r="AF165">
        <v>0.11568000000000001</v>
      </c>
    </row>
    <row r="166" spans="1:32" x14ac:dyDescent="0.3">
      <c r="A166" t="s">
        <v>361</v>
      </c>
      <c r="B166" t="s">
        <v>362</v>
      </c>
      <c r="Y166" s="1" t="s">
        <v>307</v>
      </c>
      <c r="Z166" s="1" t="s">
        <v>308</v>
      </c>
      <c r="AB166" s="1">
        <v>72149910</v>
      </c>
      <c r="AC166" s="1">
        <v>1.89</v>
      </c>
      <c r="AD166" s="1">
        <v>0.32</v>
      </c>
      <c r="AE166" t="s">
        <v>446</v>
      </c>
      <c r="AF166">
        <v>1.1211800000000001</v>
      </c>
    </row>
    <row r="167" spans="1:32" x14ac:dyDescent="0.3">
      <c r="A167" t="s">
        <v>363</v>
      </c>
      <c r="B167" t="s">
        <v>364</v>
      </c>
      <c r="Y167" s="1" t="s">
        <v>309</v>
      </c>
      <c r="Z167" s="1" t="s">
        <v>310</v>
      </c>
      <c r="AB167" s="1">
        <v>72149931</v>
      </c>
      <c r="AC167" s="1">
        <v>1.89</v>
      </c>
      <c r="AD167" s="1">
        <v>0.32</v>
      </c>
      <c r="AE167" t="s">
        <v>460</v>
      </c>
      <c r="AF167">
        <v>0.5</v>
      </c>
    </row>
    <row r="168" spans="1:32" x14ac:dyDescent="0.3">
      <c r="A168" t="s">
        <v>365</v>
      </c>
      <c r="B168" t="s">
        <v>366</v>
      </c>
      <c r="Y168" s="1" t="s">
        <v>311</v>
      </c>
      <c r="Z168" s="1" t="s">
        <v>312</v>
      </c>
      <c r="AB168" s="1">
        <v>72149939</v>
      </c>
      <c r="AC168" s="1">
        <v>1.89</v>
      </c>
      <c r="AD168" s="1">
        <v>0.32</v>
      </c>
      <c r="AE168" t="s">
        <v>452</v>
      </c>
      <c r="AF168">
        <v>0.18024999999999999</v>
      </c>
    </row>
    <row r="169" spans="1:32" x14ac:dyDescent="0.3">
      <c r="A169" t="s">
        <v>367</v>
      </c>
      <c r="B169" t="s">
        <v>368</v>
      </c>
      <c r="Y169" s="1" t="s">
        <v>313</v>
      </c>
      <c r="Z169" s="1" t="s">
        <v>314</v>
      </c>
      <c r="AB169" s="1">
        <v>72149950</v>
      </c>
      <c r="AC169" s="1">
        <v>1.89</v>
      </c>
      <c r="AD169" s="1">
        <v>0.32</v>
      </c>
      <c r="AE169" t="s">
        <v>458</v>
      </c>
      <c r="AF169">
        <v>0.47247</v>
      </c>
    </row>
    <row r="170" spans="1:32" x14ac:dyDescent="0.3">
      <c r="A170" t="s">
        <v>369</v>
      </c>
      <c r="B170" t="s">
        <v>370</v>
      </c>
      <c r="Y170" s="1" t="s">
        <v>315</v>
      </c>
      <c r="Z170" s="1" t="s">
        <v>316</v>
      </c>
      <c r="AB170" s="1">
        <v>72149971</v>
      </c>
      <c r="AC170" s="1">
        <v>1.89</v>
      </c>
      <c r="AD170" s="1">
        <v>0.32</v>
      </c>
      <c r="AE170" t="s">
        <v>454</v>
      </c>
      <c r="AF170">
        <v>0.64705999999999997</v>
      </c>
    </row>
    <row r="171" spans="1:32" x14ac:dyDescent="0.3">
      <c r="A171" t="s">
        <v>371</v>
      </c>
      <c r="B171" t="s">
        <v>372</v>
      </c>
      <c r="Y171" s="1" t="s">
        <v>317</v>
      </c>
      <c r="Z171" s="1" t="s">
        <v>318</v>
      </c>
      <c r="AB171" s="1">
        <v>72149979</v>
      </c>
      <c r="AC171" s="1">
        <v>1.89</v>
      </c>
      <c r="AD171" s="1">
        <v>0.32</v>
      </c>
      <c r="AE171" t="s">
        <v>456</v>
      </c>
      <c r="AF171">
        <v>0.64178999999999997</v>
      </c>
    </row>
    <row r="172" spans="1:32" x14ac:dyDescent="0.3">
      <c r="A172" t="s">
        <v>373</v>
      </c>
      <c r="B172" t="s">
        <v>374</v>
      </c>
      <c r="Y172" s="1" t="s">
        <v>319</v>
      </c>
      <c r="Z172" s="1" t="s">
        <v>320</v>
      </c>
      <c r="AB172" s="1">
        <v>72149995</v>
      </c>
      <c r="AC172" s="1">
        <v>1.89</v>
      </c>
      <c r="AD172" s="1">
        <v>0.32</v>
      </c>
      <c r="AE172" t="s">
        <v>472</v>
      </c>
      <c r="AF172">
        <v>0.58632000000000006</v>
      </c>
    </row>
    <row r="173" spans="1:32" x14ac:dyDescent="0.3">
      <c r="A173" t="s">
        <v>375</v>
      </c>
      <c r="B173" t="s">
        <v>376</v>
      </c>
      <c r="Y173" s="1" t="s">
        <v>321</v>
      </c>
      <c r="Z173" s="1" t="s">
        <v>322</v>
      </c>
      <c r="AB173" s="1">
        <v>72151000</v>
      </c>
      <c r="AC173" s="1">
        <v>1.89</v>
      </c>
      <c r="AD173" s="1">
        <v>0.32</v>
      </c>
      <c r="AE173" t="s">
        <v>476</v>
      </c>
      <c r="AF173">
        <v>0.111</v>
      </c>
    </row>
    <row r="174" spans="1:32" x14ac:dyDescent="0.3">
      <c r="A174" t="s">
        <v>377</v>
      </c>
      <c r="B174" t="s">
        <v>378</v>
      </c>
      <c r="Y174" s="1" t="s">
        <v>323</v>
      </c>
      <c r="Z174" s="1" t="s">
        <v>324</v>
      </c>
      <c r="AB174" s="1">
        <v>72155011</v>
      </c>
      <c r="AC174" s="1">
        <v>1.89</v>
      </c>
      <c r="AD174" s="1">
        <v>0.32</v>
      </c>
      <c r="AE174" t="s">
        <v>478</v>
      </c>
      <c r="AF174">
        <v>0.29843999999999998</v>
      </c>
    </row>
    <row r="175" spans="1:32" x14ac:dyDescent="0.3">
      <c r="A175" t="s">
        <v>379</v>
      </c>
      <c r="B175" t="s">
        <v>380</v>
      </c>
      <c r="Y175" s="1" t="s">
        <v>325</v>
      </c>
      <c r="Z175" s="1" t="s">
        <v>326</v>
      </c>
      <c r="AB175" s="1">
        <v>72155019</v>
      </c>
      <c r="AC175" s="1">
        <v>1.89</v>
      </c>
      <c r="AD175" s="1">
        <v>0.32</v>
      </c>
      <c r="AE175" s="1" t="s">
        <v>2675</v>
      </c>
      <c r="AF175" s="1">
        <v>0.48448999999999998</v>
      </c>
    </row>
    <row r="176" spans="1:32" x14ac:dyDescent="0.3">
      <c r="A176" t="s">
        <v>381</v>
      </c>
      <c r="B176" t="s">
        <v>382</v>
      </c>
      <c r="Y176" s="1" t="s">
        <v>327</v>
      </c>
      <c r="Z176" s="1" t="s">
        <v>328</v>
      </c>
      <c r="AB176" s="1">
        <v>72155080</v>
      </c>
      <c r="AC176" s="1">
        <v>1.89</v>
      </c>
      <c r="AD176" s="1">
        <v>0.32</v>
      </c>
      <c r="AE176" s="1"/>
      <c r="AF176" s="1"/>
    </row>
    <row r="177" spans="1:32" x14ac:dyDescent="0.3">
      <c r="A177" t="s">
        <v>383</v>
      </c>
      <c r="B177" t="s">
        <v>384</v>
      </c>
      <c r="Y177" s="3" t="s">
        <v>1061</v>
      </c>
      <c r="Z177" s="3" t="s">
        <v>1062</v>
      </c>
      <c r="AB177" s="3">
        <v>72159000</v>
      </c>
      <c r="AC177" s="1">
        <v>1.89</v>
      </c>
      <c r="AD177" s="1">
        <v>0.32</v>
      </c>
      <c r="AE177" s="3"/>
      <c r="AF177" s="3"/>
    </row>
    <row r="178" spans="1:32" x14ac:dyDescent="0.3">
      <c r="A178" t="s">
        <v>385</v>
      </c>
      <c r="B178" t="s">
        <v>386</v>
      </c>
      <c r="Y178" s="1" t="s">
        <v>329</v>
      </c>
      <c r="Z178" s="1" t="s">
        <v>330</v>
      </c>
      <c r="AB178" s="1">
        <v>72161000</v>
      </c>
      <c r="AC178" s="1">
        <v>1.89</v>
      </c>
      <c r="AD178" s="1">
        <v>0.32</v>
      </c>
      <c r="AE178" s="1"/>
      <c r="AF178" s="1"/>
    </row>
    <row r="179" spans="1:32" x14ac:dyDescent="0.3">
      <c r="A179" t="s">
        <v>387</v>
      </c>
      <c r="B179" t="s">
        <v>388</v>
      </c>
      <c r="Y179" s="1" t="s">
        <v>331</v>
      </c>
      <c r="Z179" s="1" t="s">
        <v>332</v>
      </c>
      <c r="AB179" s="1">
        <v>72162100</v>
      </c>
      <c r="AC179" s="1">
        <v>1.89</v>
      </c>
      <c r="AD179" s="1">
        <v>0.32</v>
      </c>
      <c r="AE179" s="1"/>
      <c r="AF179" s="1"/>
    </row>
    <row r="180" spans="1:32" x14ac:dyDescent="0.3">
      <c r="A180" t="s">
        <v>389</v>
      </c>
      <c r="B180" t="s">
        <v>390</v>
      </c>
      <c r="Y180" s="1" t="s">
        <v>333</v>
      </c>
      <c r="Z180" s="1" t="s">
        <v>334</v>
      </c>
      <c r="AB180" s="1">
        <v>72162200</v>
      </c>
      <c r="AC180" s="1">
        <v>1.89</v>
      </c>
      <c r="AD180" s="1">
        <v>0.32</v>
      </c>
      <c r="AE180" s="1"/>
      <c r="AF180" s="1"/>
    </row>
    <row r="181" spans="1:32" x14ac:dyDescent="0.3">
      <c r="A181" t="s">
        <v>391</v>
      </c>
      <c r="B181" t="s">
        <v>392</v>
      </c>
      <c r="Y181" s="1" t="s">
        <v>335</v>
      </c>
      <c r="Z181" s="1" t="s">
        <v>336</v>
      </c>
      <c r="AB181" s="1">
        <v>72163110</v>
      </c>
      <c r="AC181" s="1">
        <v>1.89</v>
      </c>
      <c r="AD181" s="1">
        <v>0.32</v>
      </c>
      <c r="AE181" s="1"/>
      <c r="AF181" s="1"/>
    </row>
    <row r="182" spans="1:32" x14ac:dyDescent="0.3">
      <c r="A182" t="s">
        <v>393</v>
      </c>
      <c r="B182" t="s">
        <v>394</v>
      </c>
      <c r="Y182" s="3" t="s">
        <v>1063</v>
      </c>
      <c r="Z182" s="3" t="s">
        <v>1064</v>
      </c>
      <c r="AB182" s="3">
        <v>72163190</v>
      </c>
      <c r="AC182" s="1">
        <v>1.89</v>
      </c>
      <c r="AD182" s="1">
        <v>0.32</v>
      </c>
      <c r="AE182" s="3"/>
      <c r="AF182" s="3"/>
    </row>
    <row r="183" spans="1:32" x14ac:dyDescent="0.3">
      <c r="A183" t="s">
        <v>395</v>
      </c>
      <c r="B183" t="s">
        <v>396</v>
      </c>
      <c r="Y183" s="1" t="s">
        <v>337</v>
      </c>
      <c r="Z183" s="1" t="s">
        <v>338</v>
      </c>
      <c r="AB183" s="1">
        <v>72163211</v>
      </c>
      <c r="AC183" s="1">
        <v>1.89</v>
      </c>
      <c r="AD183" s="1">
        <v>0.32</v>
      </c>
      <c r="AE183" s="1"/>
      <c r="AF183" s="1"/>
    </row>
    <row r="184" spans="1:32" x14ac:dyDescent="0.3">
      <c r="A184" t="s">
        <v>397</v>
      </c>
      <c r="B184" t="s">
        <v>398</v>
      </c>
      <c r="Y184" s="1" t="s">
        <v>339</v>
      </c>
      <c r="Z184" s="1" t="s">
        <v>340</v>
      </c>
      <c r="AB184" s="1">
        <v>72163219</v>
      </c>
      <c r="AC184" s="1">
        <v>1.89</v>
      </c>
      <c r="AD184" s="1">
        <v>0.32</v>
      </c>
      <c r="AE184" s="1"/>
      <c r="AF184" s="1"/>
    </row>
    <row r="185" spans="1:32" x14ac:dyDescent="0.3">
      <c r="A185" t="s">
        <v>399</v>
      </c>
      <c r="B185" t="s">
        <v>400</v>
      </c>
      <c r="Y185" s="1" t="s">
        <v>341</v>
      </c>
      <c r="Z185" s="1" t="s">
        <v>342</v>
      </c>
      <c r="AB185" s="1">
        <v>72163291</v>
      </c>
      <c r="AC185" s="1">
        <v>1.89</v>
      </c>
      <c r="AD185" s="1">
        <v>0.32</v>
      </c>
      <c r="AE185" s="1"/>
      <c r="AF185" s="1"/>
    </row>
    <row r="186" spans="1:32" x14ac:dyDescent="0.3">
      <c r="A186" t="s">
        <v>401</v>
      </c>
      <c r="B186" t="s">
        <v>402</v>
      </c>
      <c r="Y186" s="1" t="s">
        <v>343</v>
      </c>
      <c r="Z186" s="1" t="s">
        <v>344</v>
      </c>
      <c r="AB186" s="1">
        <v>72163299</v>
      </c>
      <c r="AC186" s="1">
        <v>1.89</v>
      </c>
      <c r="AD186" s="1">
        <v>0.32</v>
      </c>
      <c r="AE186" s="1"/>
      <c r="AF186" s="1"/>
    </row>
    <row r="187" spans="1:32" x14ac:dyDescent="0.3">
      <c r="A187" t="s">
        <v>403</v>
      </c>
      <c r="B187" t="s">
        <v>404</v>
      </c>
      <c r="Y187" s="1" t="s">
        <v>345</v>
      </c>
      <c r="Z187" s="1" t="s">
        <v>346</v>
      </c>
      <c r="AB187" s="1">
        <v>72163310</v>
      </c>
      <c r="AC187" s="1">
        <v>1.89</v>
      </c>
      <c r="AD187" s="1">
        <v>0.32</v>
      </c>
      <c r="AE187" s="1"/>
      <c r="AF187" s="1"/>
    </row>
    <row r="188" spans="1:32" x14ac:dyDescent="0.3">
      <c r="A188" t="s">
        <v>405</v>
      </c>
      <c r="B188" t="s">
        <v>406</v>
      </c>
      <c r="Y188" s="1" t="s">
        <v>347</v>
      </c>
      <c r="Z188" s="1" t="s">
        <v>348</v>
      </c>
      <c r="AB188" s="1">
        <v>72163390</v>
      </c>
      <c r="AC188" s="1">
        <v>1.89</v>
      </c>
      <c r="AD188" s="1">
        <v>0.32</v>
      </c>
      <c r="AE188" s="1"/>
      <c r="AF188" s="1"/>
    </row>
    <row r="189" spans="1:32" x14ac:dyDescent="0.3">
      <c r="A189" t="s">
        <v>407</v>
      </c>
      <c r="B189" t="s">
        <v>408</v>
      </c>
      <c r="Y189" s="1" t="s">
        <v>349</v>
      </c>
      <c r="Z189" s="1" t="s">
        <v>350</v>
      </c>
      <c r="AB189" s="1">
        <v>72164010</v>
      </c>
      <c r="AC189" s="1">
        <v>1.89</v>
      </c>
      <c r="AD189" s="1">
        <v>0.32</v>
      </c>
      <c r="AE189" s="1"/>
      <c r="AF189" s="1"/>
    </row>
    <row r="190" spans="1:32" x14ac:dyDescent="0.3">
      <c r="A190" t="s">
        <v>409</v>
      </c>
      <c r="B190" t="s">
        <v>410</v>
      </c>
      <c r="Y190" s="1" t="s">
        <v>351</v>
      </c>
      <c r="Z190" s="1" t="s">
        <v>352</v>
      </c>
      <c r="AB190" s="1">
        <v>72164090</v>
      </c>
      <c r="AC190" s="1">
        <v>1.89</v>
      </c>
      <c r="AD190" s="1">
        <v>0.32</v>
      </c>
      <c r="AE190" s="1"/>
      <c r="AF190" s="1"/>
    </row>
    <row r="191" spans="1:32" x14ac:dyDescent="0.3">
      <c r="A191" t="s">
        <v>411</v>
      </c>
      <c r="B191" t="s">
        <v>412</v>
      </c>
      <c r="Y191" s="1" t="s">
        <v>353</v>
      </c>
      <c r="Z191" s="1" t="s">
        <v>354</v>
      </c>
      <c r="AB191" s="1">
        <v>72165010</v>
      </c>
      <c r="AC191" s="1">
        <v>1.89</v>
      </c>
      <c r="AD191" s="1">
        <v>0.32</v>
      </c>
      <c r="AE191" s="1"/>
      <c r="AF191" s="1"/>
    </row>
    <row r="192" spans="1:32" x14ac:dyDescent="0.3">
      <c r="A192" t="s">
        <v>32</v>
      </c>
      <c r="B192" t="s">
        <v>413</v>
      </c>
      <c r="Y192" s="1" t="s">
        <v>355</v>
      </c>
      <c r="Z192" s="1" t="s">
        <v>356</v>
      </c>
      <c r="AB192" s="1">
        <v>72165091</v>
      </c>
      <c r="AC192" s="1">
        <v>1.89</v>
      </c>
      <c r="AD192" s="1">
        <v>0.32</v>
      </c>
      <c r="AE192" s="1"/>
      <c r="AF192" s="1"/>
    </row>
    <row r="193" spans="1:32" x14ac:dyDescent="0.3">
      <c r="A193" t="s">
        <v>414</v>
      </c>
      <c r="B193" t="s">
        <v>415</v>
      </c>
      <c r="Y193" s="1" t="s">
        <v>357</v>
      </c>
      <c r="Z193" s="1" t="s">
        <v>358</v>
      </c>
      <c r="AB193" s="1">
        <v>72165099</v>
      </c>
      <c r="AC193" s="1">
        <v>1.89</v>
      </c>
      <c r="AD193" s="1">
        <v>0.32</v>
      </c>
      <c r="AE193" s="1"/>
      <c r="AF193" s="1"/>
    </row>
    <row r="194" spans="1:32" x14ac:dyDescent="0.3">
      <c r="A194" t="s">
        <v>416</v>
      </c>
      <c r="B194" t="s">
        <v>417</v>
      </c>
      <c r="Y194" s="1" t="s">
        <v>359</v>
      </c>
      <c r="Z194" s="1" t="s">
        <v>360</v>
      </c>
      <c r="AB194" s="1">
        <v>72166110</v>
      </c>
      <c r="AC194" s="1">
        <v>1.89</v>
      </c>
      <c r="AD194" s="1">
        <v>0.32</v>
      </c>
      <c r="AE194" s="1"/>
      <c r="AF194" s="1"/>
    </row>
    <row r="195" spans="1:32" x14ac:dyDescent="0.3">
      <c r="A195" t="s">
        <v>418</v>
      </c>
      <c r="B195" t="s">
        <v>419</v>
      </c>
      <c r="Y195" s="1" t="s">
        <v>361</v>
      </c>
      <c r="Z195" s="1" t="s">
        <v>362</v>
      </c>
      <c r="AB195" s="1">
        <v>72166190</v>
      </c>
      <c r="AC195" s="1">
        <v>1.89</v>
      </c>
      <c r="AD195" s="1">
        <v>0.32</v>
      </c>
      <c r="AE195" s="1"/>
      <c r="AF195" s="1"/>
    </row>
    <row r="196" spans="1:32" x14ac:dyDescent="0.3">
      <c r="A196" t="s">
        <v>420</v>
      </c>
      <c r="B196" t="s">
        <v>421</v>
      </c>
      <c r="Y196" s="3" t="s">
        <v>1065</v>
      </c>
      <c r="Z196" s="3" t="s">
        <v>1066</v>
      </c>
      <c r="AB196" s="3">
        <v>72166900</v>
      </c>
      <c r="AC196" s="1">
        <v>1.89</v>
      </c>
      <c r="AD196" s="1">
        <v>0.32</v>
      </c>
      <c r="AE196" s="3"/>
      <c r="AF196" s="3"/>
    </row>
    <row r="197" spans="1:32" x14ac:dyDescent="0.3">
      <c r="A197" t="s">
        <v>422</v>
      </c>
      <c r="B197" t="s">
        <v>423</v>
      </c>
      <c r="Y197" s="3" t="s">
        <v>1067</v>
      </c>
      <c r="Z197" s="3" t="s">
        <v>1068</v>
      </c>
      <c r="AB197" s="3">
        <v>72169110</v>
      </c>
      <c r="AC197" s="1">
        <v>1.89</v>
      </c>
      <c r="AD197" s="1">
        <v>0.32</v>
      </c>
      <c r="AE197" s="3"/>
      <c r="AF197" s="3"/>
    </row>
    <row r="198" spans="1:32" x14ac:dyDescent="0.3">
      <c r="A198" t="s">
        <v>424</v>
      </c>
      <c r="B198" t="s">
        <v>425</v>
      </c>
      <c r="Y198" s="1" t="s">
        <v>363</v>
      </c>
      <c r="Z198" s="1" t="s">
        <v>364</v>
      </c>
      <c r="AB198" s="1">
        <v>72169180</v>
      </c>
      <c r="AC198" s="1">
        <v>1.89</v>
      </c>
      <c r="AD198" s="1">
        <v>0.32</v>
      </c>
      <c r="AE198" s="1"/>
      <c r="AF198" s="1"/>
    </row>
    <row r="199" spans="1:32" x14ac:dyDescent="0.3">
      <c r="A199" t="s">
        <v>426</v>
      </c>
      <c r="B199" t="s">
        <v>427</v>
      </c>
      <c r="Y199" s="1" t="s">
        <v>365</v>
      </c>
      <c r="Z199" s="1" t="s">
        <v>366</v>
      </c>
      <c r="AB199" s="1">
        <v>72169900</v>
      </c>
      <c r="AC199" s="1">
        <v>1.89</v>
      </c>
      <c r="AD199" s="1">
        <v>0.32</v>
      </c>
      <c r="AE199" s="1"/>
      <c r="AF199" s="1"/>
    </row>
    <row r="200" spans="1:32" x14ac:dyDescent="0.3">
      <c r="A200" t="s">
        <v>428</v>
      </c>
      <c r="B200" t="s">
        <v>429</v>
      </c>
      <c r="Y200" s="1" t="s">
        <v>367</v>
      </c>
      <c r="Z200" s="1" t="s">
        <v>368</v>
      </c>
      <c r="AB200" s="1">
        <v>72171010</v>
      </c>
      <c r="AC200" s="1">
        <v>1.88</v>
      </c>
      <c r="AD200" s="1">
        <v>0.49</v>
      </c>
      <c r="AE200" s="1"/>
      <c r="AF200" s="1"/>
    </row>
    <row r="201" spans="1:32" x14ac:dyDescent="0.3">
      <c r="A201" t="s">
        <v>430</v>
      </c>
      <c r="B201" t="s">
        <v>431</v>
      </c>
      <c r="Y201" s="1" t="s">
        <v>369</v>
      </c>
      <c r="Z201" s="1" t="s">
        <v>370</v>
      </c>
      <c r="AB201" s="1">
        <v>72171031</v>
      </c>
      <c r="AC201" s="1">
        <v>1.88</v>
      </c>
      <c r="AD201" s="1">
        <v>0.49</v>
      </c>
      <c r="AE201" s="1"/>
      <c r="AF201" s="1"/>
    </row>
    <row r="202" spans="1:32" x14ac:dyDescent="0.3">
      <c r="A202" t="s">
        <v>432</v>
      </c>
      <c r="B202" t="s">
        <v>433</v>
      </c>
      <c r="Y202" s="1" t="s">
        <v>371</v>
      </c>
      <c r="Z202" s="1" t="s">
        <v>372</v>
      </c>
      <c r="AB202" s="1">
        <v>72171039</v>
      </c>
      <c r="AC202" s="1">
        <v>1.88</v>
      </c>
      <c r="AD202" s="1">
        <v>0.49</v>
      </c>
      <c r="AE202" s="1"/>
      <c r="AF202" s="1"/>
    </row>
    <row r="203" spans="1:32" x14ac:dyDescent="0.3">
      <c r="A203" t="s">
        <v>434</v>
      </c>
      <c r="B203" t="s">
        <v>435</v>
      </c>
      <c r="Y203" s="1" t="s">
        <v>373</v>
      </c>
      <c r="Z203" s="1" t="s">
        <v>374</v>
      </c>
      <c r="AB203" s="1">
        <v>72171050</v>
      </c>
      <c r="AC203" s="1">
        <v>1.88</v>
      </c>
      <c r="AD203" s="1">
        <v>0.49</v>
      </c>
      <c r="AE203" s="1"/>
      <c r="AF203" s="1"/>
    </row>
    <row r="204" spans="1:32" x14ac:dyDescent="0.3">
      <c r="A204" t="s">
        <v>436</v>
      </c>
      <c r="B204" t="s">
        <v>437</v>
      </c>
      <c r="Y204" s="1" t="s">
        <v>375</v>
      </c>
      <c r="Z204" s="1" t="s">
        <v>376</v>
      </c>
      <c r="AB204" s="1">
        <v>72171090</v>
      </c>
      <c r="AC204" s="1">
        <v>1.88</v>
      </c>
      <c r="AD204" s="1">
        <v>0.49</v>
      </c>
      <c r="AE204" s="1"/>
      <c r="AF204" s="1"/>
    </row>
    <row r="205" spans="1:32" x14ac:dyDescent="0.3">
      <c r="A205" t="s">
        <v>438</v>
      </c>
      <c r="B205" t="s">
        <v>439</v>
      </c>
      <c r="Y205" s="3" t="s">
        <v>1069</v>
      </c>
      <c r="Z205" s="3" t="s">
        <v>1070</v>
      </c>
      <c r="AB205" s="3">
        <v>72172010</v>
      </c>
      <c r="AC205" s="1">
        <v>1.95</v>
      </c>
      <c r="AD205" s="1">
        <v>0.51</v>
      </c>
      <c r="AE205" s="3"/>
      <c r="AF205" s="3"/>
    </row>
    <row r="206" spans="1:32" x14ac:dyDescent="0.3">
      <c r="A206" t="s">
        <v>440</v>
      </c>
      <c r="B206" t="s">
        <v>441</v>
      </c>
      <c r="Y206" s="1" t="s">
        <v>377</v>
      </c>
      <c r="Z206" s="1" t="s">
        <v>378</v>
      </c>
      <c r="AB206" s="1">
        <v>72172030</v>
      </c>
      <c r="AC206" s="1">
        <v>1.95</v>
      </c>
      <c r="AD206" s="1">
        <v>0.51</v>
      </c>
      <c r="AE206" s="1"/>
      <c r="AF206" s="1"/>
    </row>
    <row r="207" spans="1:32" x14ac:dyDescent="0.3">
      <c r="A207" t="s">
        <v>442</v>
      </c>
      <c r="B207" t="s">
        <v>443</v>
      </c>
      <c r="Y207" s="1" t="s">
        <v>379</v>
      </c>
      <c r="Z207" s="1" t="s">
        <v>380</v>
      </c>
      <c r="AB207" s="1">
        <v>72172050</v>
      </c>
      <c r="AC207" s="1">
        <v>1.95</v>
      </c>
      <c r="AD207" s="1">
        <v>0.51</v>
      </c>
      <c r="AE207" s="1"/>
      <c r="AF207" s="1"/>
    </row>
    <row r="208" spans="1:32" x14ac:dyDescent="0.3">
      <c r="A208" t="s">
        <v>444</v>
      </c>
      <c r="B208" t="s">
        <v>445</v>
      </c>
      <c r="Y208" s="3" t="s">
        <v>1071</v>
      </c>
      <c r="Z208" s="3" t="s">
        <v>1072</v>
      </c>
      <c r="AB208" s="3">
        <v>72172090</v>
      </c>
      <c r="AC208" s="1">
        <v>1.95</v>
      </c>
      <c r="AD208" s="1">
        <v>0.51</v>
      </c>
      <c r="AE208" s="3"/>
      <c r="AF208" s="3"/>
    </row>
    <row r="209" spans="1:32" x14ac:dyDescent="0.3">
      <c r="A209" t="s">
        <v>446</v>
      </c>
      <c r="B209" t="s">
        <v>447</v>
      </c>
      <c r="Y209" s="1" t="s">
        <v>381</v>
      </c>
      <c r="Z209" s="1" t="s">
        <v>382</v>
      </c>
      <c r="AB209" s="1">
        <v>72173041</v>
      </c>
      <c r="AC209" s="1">
        <v>1.95</v>
      </c>
      <c r="AD209" s="1">
        <v>0.51</v>
      </c>
      <c r="AE209" s="1"/>
      <c r="AF209" s="1"/>
    </row>
    <row r="210" spans="1:32" x14ac:dyDescent="0.3">
      <c r="A210" t="s">
        <v>448</v>
      </c>
      <c r="B210" t="s">
        <v>449</v>
      </c>
      <c r="Y210" s="3" t="s">
        <v>1073</v>
      </c>
      <c r="Z210" s="3" t="s">
        <v>1074</v>
      </c>
      <c r="AB210" s="3">
        <v>72173049</v>
      </c>
      <c r="AC210" s="1">
        <v>1.95</v>
      </c>
      <c r="AD210" s="1">
        <v>0.51</v>
      </c>
      <c r="AE210" s="3"/>
      <c r="AF210" s="3"/>
    </row>
    <row r="211" spans="1:32" x14ac:dyDescent="0.3">
      <c r="A211" t="s">
        <v>450</v>
      </c>
      <c r="B211" t="s">
        <v>451</v>
      </c>
      <c r="Y211" s="1" t="s">
        <v>383</v>
      </c>
      <c r="Z211" s="1" t="s">
        <v>384</v>
      </c>
      <c r="AB211" s="1">
        <v>72173050</v>
      </c>
      <c r="AC211" s="1">
        <v>1.95</v>
      </c>
      <c r="AD211" s="1">
        <v>0.51</v>
      </c>
      <c r="AE211" s="1"/>
      <c r="AF211" s="1"/>
    </row>
    <row r="212" spans="1:32" x14ac:dyDescent="0.3">
      <c r="A212" t="s">
        <v>452</v>
      </c>
      <c r="B212" t="s">
        <v>453</v>
      </c>
      <c r="Y212" s="1" t="s">
        <v>385</v>
      </c>
      <c r="Z212" s="1" t="s">
        <v>386</v>
      </c>
      <c r="AB212" s="1">
        <v>72173090</v>
      </c>
      <c r="AC212" s="1">
        <v>1.95</v>
      </c>
      <c r="AD212" s="1">
        <v>0.51</v>
      </c>
      <c r="AE212" s="1"/>
      <c r="AF212" s="1"/>
    </row>
    <row r="213" spans="1:32" x14ac:dyDescent="0.3">
      <c r="A213" t="s">
        <v>454</v>
      </c>
      <c r="B213" t="s">
        <v>455</v>
      </c>
      <c r="Y213" s="1" t="s">
        <v>387</v>
      </c>
      <c r="Z213" s="1" t="s">
        <v>388</v>
      </c>
      <c r="AB213" s="1">
        <v>72179020</v>
      </c>
      <c r="AC213" s="1">
        <v>1.95</v>
      </c>
      <c r="AD213" s="1">
        <v>0.51</v>
      </c>
      <c r="AE213" s="1"/>
      <c r="AF213" s="1"/>
    </row>
    <row r="214" spans="1:32" x14ac:dyDescent="0.3">
      <c r="A214" t="s">
        <v>456</v>
      </c>
      <c r="B214" t="s">
        <v>457</v>
      </c>
      <c r="Y214" s="1" t="s">
        <v>389</v>
      </c>
      <c r="Z214" s="1" t="s">
        <v>390</v>
      </c>
      <c r="AB214" s="1">
        <v>72179050</v>
      </c>
      <c r="AC214" s="1">
        <v>1.95</v>
      </c>
      <c r="AD214" s="1">
        <v>0.51</v>
      </c>
      <c r="AE214" s="1"/>
      <c r="AF214" s="1"/>
    </row>
    <row r="215" spans="1:32" x14ac:dyDescent="0.3">
      <c r="A215" t="s">
        <v>458</v>
      </c>
      <c r="B215" t="s">
        <v>459</v>
      </c>
      <c r="Y215" s="1" t="s">
        <v>391</v>
      </c>
      <c r="Z215" s="1" t="s">
        <v>392</v>
      </c>
      <c r="AB215" s="1">
        <v>72179090</v>
      </c>
      <c r="AC215" s="1">
        <v>1.95</v>
      </c>
      <c r="AD215" s="1">
        <v>0.51</v>
      </c>
      <c r="AE215" s="1"/>
      <c r="AF215" s="1"/>
    </row>
    <row r="216" spans="1:32" x14ac:dyDescent="0.3">
      <c r="A216" t="s">
        <v>460</v>
      </c>
      <c r="B216" t="s">
        <v>461</v>
      </c>
      <c r="Y216" s="1" t="s">
        <v>393</v>
      </c>
      <c r="Z216" s="1" t="s">
        <v>394</v>
      </c>
      <c r="AB216" s="1">
        <v>72181000</v>
      </c>
      <c r="AC216" s="1">
        <v>2.5099999999999998</v>
      </c>
      <c r="AD216" s="1">
        <v>2.1</v>
      </c>
      <c r="AE216" s="1"/>
      <c r="AF216" s="1"/>
    </row>
    <row r="217" spans="1:32" x14ac:dyDescent="0.3">
      <c r="A217" t="s">
        <v>462</v>
      </c>
      <c r="B217" t="s">
        <v>463</v>
      </c>
      <c r="Y217" s="1" t="s">
        <v>395</v>
      </c>
      <c r="Z217" s="1" t="s">
        <v>396</v>
      </c>
      <c r="AB217" s="1">
        <v>72189110</v>
      </c>
      <c r="AC217" s="1">
        <v>2.1800000000000002</v>
      </c>
      <c r="AD217" s="1">
        <v>1.9</v>
      </c>
      <c r="AE217" s="1"/>
      <c r="AF217" s="1"/>
    </row>
    <row r="218" spans="1:32" x14ac:dyDescent="0.3">
      <c r="A218" t="s">
        <v>464</v>
      </c>
      <c r="B218" t="s">
        <v>465</v>
      </c>
      <c r="Y218" s="1" t="s">
        <v>397</v>
      </c>
      <c r="Z218" s="1" t="s">
        <v>398</v>
      </c>
      <c r="AB218" s="1">
        <v>72189180</v>
      </c>
      <c r="AC218" s="1">
        <v>2.1800000000000002</v>
      </c>
      <c r="AD218" s="1">
        <v>1.9</v>
      </c>
      <c r="AE218" s="1"/>
      <c r="AF218" s="1"/>
    </row>
    <row r="219" spans="1:32" x14ac:dyDescent="0.3">
      <c r="A219" t="s">
        <v>466</v>
      </c>
      <c r="B219" t="s">
        <v>467</v>
      </c>
      <c r="Y219" s="1" t="s">
        <v>399</v>
      </c>
      <c r="Z219" s="1" t="s">
        <v>400</v>
      </c>
      <c r="AB219" s="1">
        <v>72189911</v>
      </c>
      <c r="AC219" s="1">
        <v>2.1800000000000002</v>
      </c>
      <c r="AD219" s="1">
        <v>1.9</v>
      </c>
      <c r="AE219" s="1"/>
      <c r="AF219" s="1"/>
    </row>
    <row r="220" spans="1:32" x14ac:dyDescent="0.3">
      <c r="A220" t="s">
        <v>468</v>
      </c>
      <c r="B220" t="s">
        <v>469</v>
      </c>
      <c r="Y220" s="1" t="s">
        <v>401</v>
      </c>
      <c r="Z220" s="1" t="s">
        <v>402</v>
      </c>
      <c r="AB220" s="1">
        <v>72189919</v>
      </c>
      <c r="AC220" s="1">
        <v>2.5099999999999998</v>
      </c>
      <c r="AD220" s="1">
        <v>2.1</v>
      </c>
      <c r="AE220" s="1"/>
      <c r="AF220" s="1"/>
    </row>
    <row r="221" spans="1:32" x14ac:dyDescent="0.3">
      <c r="A221" t="s">
        <v>470</v>
      </c>
      <c r="B221" t="s">
        <v>471</v>
      </c>
      <c r="Y221" s="1" t="s">
        <v>403</v>
      </c>
      <c r="Z221" s="1" t="s">
        <v>404</v>
      </c>
      <c r="AB221" s="1">
        <v>72189920</v>
      </c>
      <c r="AC221" s="1">
        <v>2.1800000000000002</v>
      </c>
      <c r="AD221" s="1">
        <v>1.9</v>
      </c>
      <c r="AE221" s="1"/>
      <c r="AF221" s="1"/>
    </row>
    <row r="222" spans="1:32" x14ac:dyDescent="0.3">
      <c r="A222" t="s">
        <v>472</v>
      </c>
      <c r="B222" t="s">
        <v>473</v>
      </c>
      <c r="Y222" s="1" t="s">
        <v>405</v>
      </c>
      <c r="Z222" s="1" t="s">
        <v>406</v>
      </c>
      <c r="AB222" s="1">
        <v>72189980</v>
      </c>
      <c r="AC222" s="1">
        <v>2.5099999999999998</v>
      </c>
      <c r="AD222" s="1">
        <v>2.1</v>
      </c>
      <c r="AE222" s="1"/>
      <c r="AF222" s="1"/>
    </row>
    <row r="223" spans="1:32" x14ac:dyDescent="0.3">
      <c r="A223" t="s">
        <v>474</v>
      </c>
      <c r="B223" t="s">
        <v>475</v>
      </c>
      <c r="Y223" s="1" t="s">
        <v>407</v>
      </c>
      <c r="Z223" s="1" t="s">
        <v>408</v>
      </c>
      <c r="AB223" s="1">
        <v>72191100</v>
      </c>
      <c r="AC223" s="1">
        <v>2.1800000000000002</v>
      </c>
      <c r="AD223" s="1">
        <v>1.9</v>
      </c>
      <c r="AE223" s="1"/>
      <c r="AF223" s="1"/>
    </row>
    <row r="224" spans="1:32" x14ac:dyDescent="0.3">
      <c r="A224" t="s">
        <v>476</v>
      </c>
      <c r="B224" t="s">
        <v>477</v>
      </c>
      <c r="Y224" s="1" t="s">
        <v>409</v>
      </c>
      <c r="Z224" s="1" t="s">
        <v>410</v>
      </c>
      <c r="AB224" s="1">
        <v>72191210</v>
      </c>
      <c r="AC224" s="1">
        <v>2.1800000000000002</v>
      </c>
      <c r="AD224" s="1">
        <v>1.9</v>
      </c>
      <c r="AE224" s="1"/>
      <c r="AF224" s="1"/>
    </row>
    <row r="225" spans="1:32" x14ac:dyDescent="0.3">
      <c r="A225" t="s">
        <v>478</v>
      </c>
      <c r="B225" t="s">
        <v>479</v>
      </c>
      <c r="Y225" s="1" t="s">
        <v>411</v>
      </c>
      <c r="Z225" s="1" t="s">
        <v>412</v>
      </c>
      <c r="AB225" s="1">
        <v>72191290</v>
      </c>
      <c r="AC225" s="1">
        <v>2.1800000000000002</v>
      </c>
      <c r="AD225" s="1">
        <v>1.9</v>
      </c>
      <c r="AE225" s="1"/>
      <c r="AF225" s="1"/>
    </row>
    <row r="226" spans="1:32" x14ac:dyDescent="0.3">
      <c r="Y226" s="1" t="s">
        <v>32</v>
      </c>
      <c r="Z226" s="1" t="s">
        <v>413</v>
      </c>
      <c r="AB226" s="1">
        <v>72191310</v>
      </c>
      <c r="AC226" s="1">
        <v>2.1800000000000002</v>
      </c>
      <c r="AD226" s="1">
        <v>1.9</v>
      </c>
      <c r="AE226" s="1"/>
      <c r="AF226" s="1"/>
    </row>
    <row r="227" spans="1:32" x14ac:dyDescent="0.3">
      <c r="Y227" s="1" t="s">
        <v>414</v>
      </c>
      <c r="Z227" s="1" t="s">
        <v>415</v>
      </c>
      <c r="AB227" s="1">
        <v>72191390</v>
      </c>
      <c r="AC227" s="1">
        <v>2.1800000000000002</v>
      </c>
      <c r="AD227" s="1">
        <v>1.9</v>
      </c>
      <c r="AE227" s="1"/>
      <c r="AF227" s="1"/>
    </row>
    <row r="228" spans="1:32" x14ac:dyDescent="0.3">
      <c r="Y228" s="1" t="s">
        <v>416</v>
      </c>
      <c r="Z228" s="1" t="s">
        <v>417</v>
      </c>
      <c r="AB228" s="1">
        <v>72191410</v>
      </c>
      <c r="AC228" s="1">
        <v>2.1800000000000002</v>
      </c>
      <c r="AD228" s="1">
        <v>1.9</v>
      </c>
      <c r="AE228" s="1"/>
      <c r="AF228" s="1"/>
    </row>
    <row r="229" spans="1:32" x14ac:dyDescent="0.3">
      <c r="Y229" s="1" t="s">
        <v>418</v>
      </c>
      <c r="Z229" s="1" t="s">
        <v>419</v>
      </c>
      <c r="AB229" s="1">
        <v>72191490</v>
      </c>
      <c r="AC229" s="1">
        <v>2.1800000000000002</v>
      </c>
      <c r="AD229" s="1">
        <v>1.9</v>
      </c>
      <c r="AE229" s="1"/>
      <c r="AF229" s="1"/>
    </row>
    <row r="230" spans="1:32" x14ac:dyDescent="0.3">
      <c r="Y230" s="1" t="s">
        <v>420</v>
      </c>
      <c r="Z230" s="1" t="s">
        <v>421</v>
      </c>
      <c r="AB230" s="1">
        <v>72192110</v>
      </c>
      <c r="AC230" s="1">
        <v>2.1800000000000002</v>
      </c>
      <c r="AD230" s="1">
        <v>1.9</v>
      </c>
      <c r="AE230" s="1"/>
      <c r="AF230" s="1"/>
    </row>
    <row r="231" spans="1:32" x14ac:dyDescent="0.3">
      <c r="Y231" s="1" t="s">
        <v>422</v>
      </c>
      <c r="Z231" s="1" t="s">
        <v>423</v>
      </c>
      <c r="AB231" s="1">
        <v>72192190</v>
      </c>
      <c r="AC231" s="1">
        <v>2.1800000000000002</v>
      </c>
      <c r="AD231" s="1">
        <v>1.9</v>
      </c>
      <c r="AE231" s="1"/>
      <c r="AF231" s="1"/>
    </row>
    <row r="232" spans="1:32" x14ac:dyDescent="0.3">
      <c r="Y232" s="1" t="s">
        <v>424</v>
      </c>
      <c r="Z232" s="1" t="s">
        <v>425</v>
      </c>
      <c r="AB232" s="1">
        <v>72192210</v>
      </c>
      <c r="AC232" s="1">
        <v>2.1800000000000002</v>
      </c>
      <c r="AD232" s="1">
        <v>1.9</v>
      </c>
      <c r="AE232" s="1"/>
      <c r="AF232" s="1"/>
    </row>
    <row r="233" spans="1:32" x14ac:dyDescent="0.3">
      <c r="Y233" s="1" t="s">
        <v>426</v>
      </c>
      <c r="Z233" s="1" t="s">
        <v>427</v>
      </c>
      <c r="AB233" s="1">
        <v>72192290</v>
      </c>
      <c r="AC233" s="1">
        <v>2.1800000000000002</v>
      </c>
      <c r="AD233" s="1">
        <v>1.9</v>
      </c>
      <c r="AE233" s="1"/>
      <c r="AF233" s="1"/>
    </row>
    <row r="234" spans="1:32" x14ac:dyDescent="0.3">
      <c r="Y234" s="1" t="s">
        <v>428</v>
      </c>
      <c r="Z234" s="1" t="s">
        <v>429</v>
      </c>
      <c r="AB234" s="1">
        <v>72192300</v>
      </c>
      <c r="AC234" s="1">
        <v>2.1800000000000002</v>
      </c>
      <c r="AD234" s="1">
        <v>1.9</v>
      </c>
      <c r="AE234" s="1"/>
      <c r="AF234" s="1"/>
    </row>
    <row r="235" spans="1:32" x14ac:dyDescent="0.3">
      <c r="Y235" s="1" t="s">
        <v>430</v>
      </c>
      <c r="Z235" s="1" t="s">
        <v>431</v>
      </c>
      <c r="AB235" s="1">
        <v>72192400</v>
      </c>
      <c r="AC235" s="1">
        <v>2.1800000000000002</v>
      </c>
      <c r="AD235" s="1">
        <v>1.9</v>
      </c>
      <c r="AE235" s="1"/>
      <c r="AF235" s="1"/>
    </row>
    <row r="236" spans="1:32" x14ac:dyDescent="0.3">
      <c r="Y236" s="1" t="s">
        <v>432</v>
      </c>
      <c r="Z236" s="1" t="s">
        <v>433</v>
      </c>
      <c r="AB236" s="1">
        <v>72193100</v>
      </c>
      <c r="AC236" s="1">
        <v>2.21</v>
      </c>
      <c r="AD236" s="1">
        <v>1.99</v>
      </c>
      <c r="AE236" s="1"/>
      <c r="AF236" s="1"/>
    </row>
    <row r="237" spans="1:32" x14ac:dyDescent="0.3">
      <c r="Y237" s="1" t="s">
        <v>434</v>
      </c>
      <c r="Z237" s="1" t="s">
        <v>435</v>
      </c>
      <c r="AB237" s="1">
        <v>72193210</v>
      </c>
      <c r="AC237" s="1">
        <v>2.21</v>
      </c>
      <c r="AD237" s="1">
        <v>1.99</v>
      </c>
      <c r="AE237" s="1"/>
      <c r="AF237" s="1"/>
    </row>
    <row r="238" spans="1:32" x14ac:dyDescent="0.3">
      <c r="Y238" s="1" t="s">
        <v>436</v>
      </c>
      <c r="Z238" s="1" t="s">
        <v>437</v>
      </c>
      <c r="AB238" s="1">
        <v>72193290</v>
      </c>
      <c r="AC238" s="1">
        <v>2.21</v>
      </c>
      <c r="AD238" s="1">
        <v>1.99</v>
      </c>
      <c r="AE238" s="1"/>
      <c r="AF238" s="1"/>
    </row>
    <row r="239" spans="1:32" x14ac:dyDescent="0.3">
      <c r="Y239" s="1" t="s">
        <v>438</v>
      </c>
      <c r="Z239" s="1" t="s">
        <v>439</v>
      </c>
      <c r="AB239" s="1">
        <v>72193310</v>
      </c>
      <c r="AC239" s="1">
        <v>2.21</v>
      </c>
      <c r="AD239" s="1">
        <v>1.99</v>
      </c>
      <c r="AE239" s="1"/>
      <c r="AF239" s="1"/>
    </row>
    <row r="240" spans="1:32" x14ac:dyDescent="0.3">
      <c r="Y240" s="1" t="s">
        <v>440</v>
      </c>
      <c r="Z240" s="1" t="s">
        <v>441</v>
      </c>
      <c r="AB240" s="1">
        <v>72193390</v>
      </c>
      <c r="AC240" s="1">
        <v>2.21</v>
      </c>
      <c r="AD240" s="1">
        <v>1.99</v>
      </c>
      <c r="AE240" s="1"/>
      <c r="AF240" s="1"/>
    </row>
    <row r="241" spans="25:32" x14ac:dyDescent="0.3">
      <c r="Y241" s="1" t="s">
        <v>442</v>
      </c>
      <c r="Z241" s="1" t="s">
        <v>443</v>
      </c>
      <c r="AB241" s="1">
        <v>72193410</v>
      </c>
      <c r="AC241" s="1">
        <v>2.21</v>
      </c>
      <c r="AD241" s="1">
        <v>1.99</v>
      </c>
      <c r="AE241" s="1"/>
      <c r="AF241" s="1"/>
    </row>
    <row r="242" spans="25:32" x14ac:dyDescent="0.3">
      <c r="Y242" s="1" t="s">
        <v>444</v>
      </c>
      <c r="Z242" s="1" t="s">
        <v>445</v>
      </c>
      <c r="AB242" s="1">
        <v>72193490</v>
      </c>
      <c r="AC242" s="1">
        <v>2.21</v>
      </c>
      <c r="AD242" s="1">
        <v>1.99</v>
      </c>
      <c r="AE242" s="1"/>
      <c r="AF242" s="1"/>
    </row>
    <row r="243" spans="25:32" x14ac:dyDescent="0.3">
      <c r="Y243" s="1" t="s">
        <v>446</v>
      </c>
      <c r="Z243" s="1" t="s">
        <v>447</v>
      </c>
      <c r="AB243" s="1">
        <v>72193510</v>
      </c>
      <c r="AC243" s="1">
        <v>2.21</v>
      </c>
      <c r="AD243" s="1">
        <v>1.99</v>
      </c>
      <c r="AE243" s="1"/>
      <c r="AF243" s="1"/>
    </row>
    <row r="244" spans="25:32" x14ac:dyDescent="0.3">
      <c r="Y244" s="1" t="s">
        <v>448</v>
      </c>
      <c r="Z244" s="1" t="s">
        <v>449</v>
      </c>
      <c r="AB244" s="1">
        <v>72193590</v>
      </c>
      <c r="AC244" s="1">
        <v>2.21</v>
      </c>
      <c r="AD244" s="1">
        <v>1.99</v>
      </c>
      <c r="AE244" s="1"/>
      <c r="AF244" s="1"/>
    </row>
    <row r="245" spans="25:32" x14ac:dyDescent="0.3">
      <c r="Y245" s="1" t="s">
        <v>450</v>
      </c>
      <c r="Z245" s="1" t="s">
        <v>451</v>
      </c>
      <c r="AB245" s="1">
        <v>72199020</v>
      </c>
      <c r="AC245" s="1">
        <v>2.21</v>
      </c>
      <c r="AD245" s="1">
        <v>1.99</v>
      </c>
      <c r="AE245" s="1"/>
      <c r="AF245" s="1"/>
    </row>
    <row r="246" spans="25:32" x14ac:dyDescent="0.3">
      <c r="Y246" s="1" t="s">
        <v>452</v>
      </c>
      <c r="Z246" s="1" t="s">
        <v>453</v>
      </c>
      <c r="AB246" s="1">
        <v>72199080</v>
      </c>
      <c r="AC246" s="1">
        <v>2.21</v>
      </c>
      <c r="AD246" s="1">
        <v>1.99</v>
      </c>
      <c r="AE246" s="1"/>
      <c r="AF246" s="1"/>
    </row>
    <row r="247" spans="25:32" x14ac:dyDescent="0.3">
      <c r="Y247" s="1" t="s">
        <v>454</v>
      </c>
      <c r="Z247" s="1" t="s">
        <v>455</v>
      </c>
      <c r="AB247" s="1">
        <v>72201100</v>
      </c>
      <c r="AC247" s="1">
        <v>2.1800000000000002</v>
      </c>
      <c r="AD247" s="1">
        <v>1.9</v>
      </c>
      <c r="AE247" s="1"/>
      <c r="AF247" s="1"/>
    </row>
    <row r="248" spans="25:32" x14ac:dyDescent="0.3">
      <c r="Y248" s="1" t="s">
        <v>456</v>
      </c>
      <c r="Z248" s="1" t="s">
        <v>457</v>
      </c>
      <c r="AB248" s="1">
        <v>72201200</v>
      </c>
      <c r="AC248" s="1">
        <v>2.1800000000000002</v>
      </c>
      <c r="AD248" s="1">
        <v>1.9</v>
      </c>
      <c r="AE248" s="1"/>
      <c r="AF248" s="1"/>
    </row>
    <row r="249" spans="25:32" x14ac:dyDescent="0.3">
      <c r="Y249" s="1" t="s">
        <v>458</v>
      </c>
      <c r="Z249" s="1" t="s">
        <v>459</v>
      </c>
      <c r="AB249" s="1">
        <v>72202021</v>
      </c>
      <c r="AC249" s="1">
        <v>2.21</v>
      </c>
      <c r="AD249" s="1">
        <v>1.99</v>
      </c>
      <c r="AE249" s="1"/>
      <c r="AF249" s="1"/>
    </row>
    <row r="250" spans="25:32" x14ac:dyDescent="0.3">
      <c r="Y250" s="1" t="s">
        <v>460</v>
      </c>
      <c r="Z250" s="1" t="s">
        <v>461</v>
      </c>
      <c r="AB250" s="1">
        <v>72202029</v>
      </c>
      <c r="AC250" s="1">
        <v>2.21</v>
      </c>
      <c r="AD250" s="1">
        <v>1.99</v>
      </c>
      <c r="AE250" s="1"/>
      <c r="AF250" s="1"/>
    </row>
    <row r="251" spans="25:32" x14ac:dyDescent="0.3">
      <c r="Y251" s="1" t="s">
        <v>462</v>
      </c>
      <c r="Z251" s="1" t="s">
        <v>463</v>
      </c>
      <c r="AB251" s="1">
        <v>72202041</v>
      </c>
      <c r="AC251" s="1">
        <v>2.21</v>
      </c>
      <c r="AD251" s="1">
        <v>1.99</v>
      </c>
      <c r="AE251" s="1"/>
      <c r="AF251" s="1"/>
    </row>
    <row r="252" spans="25:32" x14ac:dyDescent="0.3">
      <c r="Y252" s="1" t="s">
        <v>464</v>
      </c>
      <c r="Z252" s="1" t="s">
        <v>465</v>
      </c>
      <c r="AB252" s="1">
        <v>72202049</v>
      </c>
      <c r="AC252" s="1">
        <v>2.21</v>
      </c>
      <c r="AD252" s="1">
        <v>1.99</v>
      </c>
      <c r="AE252" s="1"/>
      <c r="AF252" s="1"/>
    </row>
    <row r="253" spans="25:32" x14ac:dyDescent="0.3">
      <c r="Y253" s="1" t="s">
        <v>466</v>
      </c>
      <c r="Z253" s="1" t="s">
        <v>467</v>
      </c>
      <c r="AB253" s="1">
        <v>72202081</v>
      </c>
      <c r="AC253" s="1">
        <v>2.21</v>
      </c>
      <c r="AD253" s="1">
        <v>1.99</v>
      </c>
      <c r="AE253" s="1"/>
      <c r="AF253" s="1"/>
    </row>
    <row r="254" spans="25:32" x14ac:dyDescent="0.3">
      <c r="Y254" s="1" t="s">
        <v>468</v>
      </c>
      <c r="Z254" s="1" t="s">
        <v>469</v>
      </c>
      <c r="AB254" s="1">
        <v>72202089</v>
      </c>
      <c r="AC254" s="1">
        <v>2.21</v>
      </c>
      <c r="AD254" s="1">
        <v>1.99</v>
      </c>
      <c r="AE254" s="1"/>
      <c r="AF254" s="1"/>
    </row>
    <row r="255" spans="25:32" x14ac:dyDescent="0.3">
      <c r="Y255" s="1" t="s">
        <v>470</v>
      </c>
      <c r="Z255" s="1" t="s">
        <v>471</v>
      </c>
      <c r="AB255" s="1">
        <v>72209020</v>
      </c>
      <c r="AC255" s="1">
        <v>2.21</v>
      </c>
      <c r="AD255" s="1">
        <v>1.99</v>
      </c>
      <c r="AE255" s="1"/>
      <c r="AF255" s="1"/>
    </row>
    <row r="256" spans="25:32" x14ac:dyDescent="0.3">
      <c r="Y256" s="1" t="s">
        <v>472</v>
      </c>
      <c r="Z256" s="1" t="s">
        <v>473</v>
      </c>
      <c r="AB256" s="1">
        <v>72209080</v>
      </c>
      <c r="AC256" s="1">
        <v>2.21</v>
      </c>
      <c r="AD256" s="1">
        <v>1.99</v>
      </c>
      <c r="AE256" s="1"/>
      <c r="AF256" s="1"/>
    </row>
    <row r="257" spans="25:32" x14ac:dyDescent="0.3">
      <c r="Y257" s="3" t="s">
        <v>1075</v>
      </c>
      <c r="Z257" s="3" t="s">
        <v>1076</v>
      </c>
      <c r="AB257" s="3">
        <v>72210010</v>
      </c>
      <c r="AC257" s="1">
        <v>2.14</v>
      </c>
      <c r="AD257" s="1">
        <v>2.17</v>
      </c>
      <c r="AE257" s="3"/>
      <c r="AF257" s="3"/>
    </row>
    <row r="258" spans="25:32" x14ac:dyDescent="0.3">
      <c r="Y258" s="1" t="s">
        <v>474</v>
      </c>
      <c r="Z258" s="1" t="s">
        <v>475</v>
      </c>
      <c r="AB258" s="1">
        <v>72210090</v>
      </c>
      <c r="AC258" s="1">
        <v>2.14</v>
      </c>
      <c r="AD258" s="1">
        <v>2.17</v>
      </c>
      <c r="AE258" s="1"/>
      <c r="AF258" s="1"/>
    </row>
    <row r="259" spans="25:32" x14ac:dyDescent="0.3">
      <c r="Y259" s="1" t="s">
        <v>476</v>
      </c>
      <c r="Z259" s="1" t="s">
        <v>477</v>
      </c>
      <c r="AB259" s="1">
        <v>72221111</v>
      </c>
      <c r="AC259" s="1">
        <v>2.14</v>
      </c>
      <c r="AD259" s="1">
        <v>2.17</v>
      </c>
      <c r="AE259" s="1"/>
      <c r="AF259" s="1"/>
    </row>
    <row r="260" spans="25:32" x14ac:dyDescent="0.3">
      <c r="Y260" s="1" t="s">
        <v>478</v>
      </c>
      <c r="Z260" s="1" t="s">
        <v>479</v>
      </c>
      <c r="AB260" s="1">
        <v>72221119</v>
      </c>
      <c r="AC260" s="1">
        <v>2.14</v>
      </c>
      <c r="AD260" s="1">
        <v>2.17</v>
      </c>
      <c r="AE260" s="1"/>
      <c r="AF260" s="1"/>
    </row>
    <row r="261" spans="25:32" x14ac:dyDescent="0.3">
      <c r="AB261">
        <v>72221181</v>
      </c>
      <c r="AC261" s="1">
        <v>2.14</v>
      </c>
      <c r="AD261" s="1">
        <v>2.17</v>
      </c>
    </row>
    <row r="262" spans="25:32" x14ac:dyDescent="0.3">
      <c r="AB262">
        <v>72221189</v>
      </c>
      <c r="AC262" s="1">
        <v>2.14</v>
      </c>
      <c r="AD262" s="1">
        <v>2.17</v>
      </c>
    </row>
    <row r="263" spans="25:32" x14ac:dyDescent="0.3">
      <c r="AB263">
        <v>72221910</v>
      </c>
      <c r="AC263" s="1">
        <v>2.14</v>
      </c>
      <c r="AD263" s="1">
        <v>2.17</v>
      </c>
    </row>
    <row r="264" spans="25:32" x14ac:dyDescent="0.3">
      <c r="AB264">
        <v>72221990</v>
      </c>
      <c r="AC264" s="1">
        <v>2.14</v>
      </c>
      <c r="AD264" s="1">
        <v>2.17</v>
      </c>
    </row>
    <row r="265" spans="25:32" x14ac:dyDescent="0.3">
      <c r="AB265">
        <v>72222011</v>
      </c>
      <c r="AC265" s="1">
        <v>2.14</v>
      </c>
      <c r="AD265" s="1">
        <v>2.17</v>
      </c>
    </row>
    <row r="266" spans="25:32" x14ac:dyDescent="0.3">
      <c r="AB266">
        <v>72222019</v>
      </c>
      <c r="AC266" s="1">
        <v>2.14</v>
      </c>
      <c r="AD266" s="1">
        <v>2.17</v>
      </c>
    </row>
    <row r="267" spans="25:32" x14ac:dyDescent="0.3">
      <c r="AB267">
        <v>72222021</v>
      </c>
      <c r="AC267" s="1">
        <v>2.14</v>
      </c>
      <c r="AD267" s="1">
        <v>2.17</v>
      </c>
    </row>
    <row r="268" spans="25:32" x14ac:dyDescent="0.3">
      <c r="AB268">
        <v>72222029</v>
      </c>
      <c r="AC268" s="1">
        <v>2.14</v>
      </c>
      <c r="AD268" s="1">
        <v>2.17</v>
      </c>
    </row>
    <row r="269" spans="25:32" x14ac:dyDescent="0.3">
      <c r="AB269">
        <v>72222031</v>
      </c>
      <c r="AC269" s="1">
        <v>2.14</v>
      </c>
      <c r="AD269" s="1">
        <v>2.17</v>
      </c>
    </row>
    <row r="270" spans="25:32" x14ac:dyDescent="0.3">
      <c r="AB270">
        <v>72222039</v>
      </c>
      <c r="AC270" s="1">
        <v>2.14</v>
      </c>
      <c r="AD270" s="1">
        <v>2.17</v>
      </c>
    </row>
    <row r="271" spans="25:32" x14ac:dyDescent="0.3">
      <c r="AB271">
        <v>72222081</v>
      </c>
      <c r="AC271" s="1">
        <v>2.14</v>
      </c>
      <c r="AD271" s="1">
        <v>2.17</v>
      </c>
    </row>
    <row r="272" spans="25:32" x14ac:dyDescent="0.3">
      <c r="AB272">
        <v>72222089</v>
      </c>
      <c r="AC272" s="1">
        <v>2.14</v>
      </c>
      <c r="AD272" s="1">
        <v>2.17</v>
      </c>
    </row>
    <row r="273" spans="28:30" x14ac:dyDescent="0.3">
      <c r="AB273">
        <v>72223051</v>
      </c>
      <c r="AC273" s="1">
        <v>2.5099999999999998</v>
      </c>
      <c r="AD273" s="1">
        <v>2.1</v>
      </c>
    </row>
    <row r="274" spans="28:30" x14ac:dyDescent="0.3">
      <c r="AB274">
        <v>72223091</v>
      </c>
      <c r="AC274" s="1">
        <v>2.5099999999999998</v>
      </c>
      <c r="AD274" s="1">
        <v>2.1</v>
      </c>
    </row>
    <row r="275" spans="28:30" x14ac:dyDescent="0.3">
      <c r="AB275">
        <v>72223097</v>
      </c>
      <c r="AC275" s="1">
        <v>2.5099999999999998</v>
      </c>
      <c r="AD275" s="1">
        <v>2.1</v>
      </c>
    </row>
    <row r="276" spans="28:30" x14ac:dyDescent="0.3">
      <c r="AB276">
        <v>72224010</v>
      </c>
      <c r="AC276" s="1">
        <v>2.14</v>
      </c>
      <c r="AD276" s="1">
        <v>2.17</v>
      </c>
    </row>
    <row r="277" spans="28:30" x14ac:dyDescent="0.3">
      <c r="AB277">
        <v>72224050</v>
      </c>
      <c r="AC277" s="1">
        <v>2.14</v>
      </c>
      <c r="AD277" s="1">
        <v>2.17</v>
      </c>
    </row>
    <row r="278" spans="28:30" x14ac:dyDescent="0.3">
      <c r="AB278">
        <v>72224090</v>
      </c>
      <c r="AC278" s="1">
        <v>2.14</v>
      </c>
      <c r="AD278" s="1">
        <v>2.17</v>
      </c>
    </row>
    <row r="279" spans="28:30" x14ac:dyDescent="0.3">
      <c r="AB279">
        <v>72230011</v>
      </c>
      <c r="AC279" s="1">
        <v>2.13</v>
      </c>
      <c r="AD279" s="1">
        <v>2.36</v>
      </c>
    </row>
    <row r="280" spans="28:30" x14ac:dyDescent="0.3">
      <c r="AB280">
        <v>72230019</v>
      </c>
      <c r="AC280" s="1">
        <v>2.13</v>
      </c>
      <c r="AD280" s="1">
        <v>2.36</v>
      </c>
    </row>
    <row r="281" spans="28:30" x14ac:dyDescent="0.3">
      <c r="AB281">
        <v>72230091</v>
      </c>
      <c r="AC281" s="1">
        <v>2.13</v>
      </c>
      <c r="AD281" s="1">
        <v>2.36</v>
      </c>
    </row>
    <row r="282" spans="28:30" x14ac:dyDescent="0.3">
      <c r="AB282">
        <v>72230099</v>
      </c>
      <c r="AC282" s="1">
        <v>2.13</v>
      </c>
      <c r="AD282" s="1">
        <v>2.36</v>
      </c>
    </row>
    <row r="283" spans="28:30" x14ac:dyDescent="0.3">
      <c r="AB283">
        <v>72241010</v>
      </c>
      <c r="AC283" s="1">
        <v>2.41</v>
      </c>
      <c r="AD283" s="1">
        <v>0.79</v>
      </c>
    </row>
    <row r="284" spans="28:30" x14ac:dyDescent="0.3">
      <c r="AB284">
        <v>72241090</v>
      </c>
      <c r="AC284" s="1">
        <v>2.41</v>
      </c>
      <c r="AD284" s="1">
        <v>0.79</v>
      </c>
    </row>
    <row r="285" spans="28:30" x14ac:dyDescent="0.3">
      <c r="AB285">
        <v>72249002</v>
      </c>
      <c r="AC285" s="1">
        <v>1.95</v>
      </c>
      <c r="AD285" s="1">
        <v>0.4</v>
      </c>
    </row>
    <row r="286" spans="28:30" x14ac:dyDescent="0.3">
      <c r="AB286">
        <v>72249003</v>
      </c>
      <c r="AC286" s="1">
        <v>1.95</v>
      </c>
      <c r="AD286" s="1">
        <v>0.4</v>
      </c>
    </row>
    <row r="287" spans="28:30" x14ac:dyDescent="0.3">
      <c r="AB287">
        <v>72249005</v>
      </c>
      <c r="AC287" s="1">
        <v>1.95</v>
      </c>
      <c r="AD287" s="1">
        <v>0.4</v>
      </c>
    </row>
    <row r="288" spans="28:30" x14ac:dyDescent="0.3">
      <c r="AB288">
        <v>72249007</v>
      </c>
      <c r="AC288" s="1">
        <v>1.95</v>
      </c>
      <c r="AD288" s="1">
        <v>0.4</v>
      </c>
    </row>
    <row r="289" spans="28:30" x14ac:dyDescent="0.3">
      <c r="AB289">
        <v>72249014</v>
      </c>
      <c r="AC289" s="1">
        <v>1.95</v>
      </c>
      <c r="AD289" s="1">
        <v>0.4</v>
      </c>
    </row>
    <row r="290" spans="28:30" x14ac:dyDescent="0.3">
      <c r="AB290">
        <v>72249018</v>
      </c>
      <c r="AC290" s="1">
        <v>2.41</v>
      </c>
      <c r="AD290" s="1">
        <v>0.79</v>
      </c>
    </row>
    <row r="291" spans="28:30" x14ac:dyDescent="0.3">
      <c r="AB291">
        <v>72249031</v>
      </c>
      <c r="AC291" s="1">
        <v>1.95</v>
      </c>
      <c r="AD291" s="1">
        <v>0.4</v>
      </c>
    </row>
    <row r="292" spans="28:30" x14ac:dyDescent="0.3">
      <c r="AB292">
        <v>72249038</v>
      </c>
      <c r="AC292" s="1">
        <v>1.95</v>
      </c>
      <c r="AD292" s="1">
        <v>0.4</v>
      </c>
    </row>
    <row r="293" spans="28:30" x14ac:dyDescent="0.3">
      <c r="AB293">
        <v>72249090</v>
      </c>
      <c r="AC293" s="1">
        <v>2.41</v>
      </c>
      <c r="AD293" s="1">
        <v>0.79</v>
      </c>
    </row>
    <row r="294" spans="28:30" x14ac:dyDescent="0.3">
      <c r="AB294">
        <v>72251100</v>
      </c>
      <c r="AC294" s="1">
        <v>1.95</v>
      </c>
      <c r="AD294" s="1">
        <v>0.4</v>
      </c>
    </row>
    <row r="295" spans="28:30" x14ac:dyDescent="0.3">
      <c r="AB295">
        <v>72251910</v>
      </c>
      <c r="AC295" s="1">
        <v>1.95</v>
      </c>
      <c r="AD295" s="1">
        <v>0.4</v>
      </c>
    </row>
    <row r="296" spans="28:30" x14ac:dyDescent="0.3">
      <c r="AB296">
        <v>72251990</v>
      </c>
      <c r="AC296" s="1">
        <v>1.98</v>
      </c>
      <c r="AD296" s="1">
        <v>0.49</v>
      </c>
    </row>
    <row r="297" spans="28:30" x14ac:dyDescent="0.3">
      <c r="AB297">
        <v>72253010</v>
      </c>
      <c r="AC297" s="1">
        <v>1.95</v>
      </c>
      <c r="AD297" s="1">
        <v>0.4</v>
      </c>
    </row>
    <row r="298" spans="28:30" x14ac:dyDescent="0.3">
      <c r="AB298">
        <v>72253030</v>
      </c>
      <c r="AC298" s="1">
        <v>1.95</v>
      </c>
      <c r="AD298" s="1">
        <v>0.4</v>
      </c>
    </row>
    <row r="299" spans="28:30" x14ac:dyDescent="0.3">
      <c r="AB299">
        <v>72253090</v>
      </c>
      <c r="AC299" s="1">
        <v>1.95</v>
      </c>
      <c r="AD299" s="1">
        <v>0.4</v>
      </c>
    </row>
    <row r="300" spans="28:30" x14ac:dyDescent="0.3">
      <c r="AB300">
        <v>72254012</v>
      </c>
      <c r="AC300" s="1">
        <v>1.95</v>
      </c>
      <c r="AD300" s="1">
        <v>0.4</v>
      </c>
    </row>
    <row r="301" spans="28:30" x14ac:dyDescent="0.3">
      <c r="AB301">
        <v>72254015</v>
      </c>
      <c r="AC301" s="1">
        <v>1.95</v>
      </c>
      <c r="AD301" s="1">
        <v>0.4</v>
      </c>
    </row>
    <row r="302" spans="28:30" x14ac:dyDescent="0.3">
      <c r="AB302">
        <v>72254040</v>
      </c>
      <c r="AC302" s="1">
        <v>1.95</v>
      </c>
      <c r="AD302" s="1">
        <v>0.4</v>
      </c>
    </row>
    <row r="303" spans="28:30" x14ac:dyDescent="0.3">
      <c r="AB303">
        <v>72254060</v>
      </c>
      <c r="AC303" s="1">
        <v>1.95</v>
      </c>
      <c r="AD303" s="1">
        <v>0.4</v>
      </c>
    </row>
    <row r="304" spans="28:30" x14ac:dyDescent="0.3">
      <c r="AB304">
        <v>72254090</v>
      </c>
      <c r="AC304" s="1">
        <v>1.95</v>
      </c>
      <c r="AD304" s="1">
        <v>0.4</v>
      </c>
    </row>
    <row r="305" spans="28:30" x14ac:dyDescent="0.3">
      <c r="AB305">
        <v>72255020</v>
      </c>
      <c r="AC305" s="1">
        <v>1.98</v>
      </c>
      <c r="AD305" s="1">
        <v>0.49</v>
      </c>
    </row>
    <row r="306" spans="28:30" x14ac:dyDescent="0.3">
      <c r="AB306">
        <v>72255080</v>
      </c>
      <c r="AC306" s="1">
        <v>1.98</v>
      </c>
      <c r="AD306" s="1">
        <v>0.49</v>
      </c>
    </row>
    <row r="307" spans="28:30" x14ac:dyDescent="0.3">
      <c r="AB307">
        <v>72259100</v>
      </c>
      <c r="AC307" s="1">
        <v>1.92</v>
      </c>
      <c r="AD307" s="1">
        <v>0.51</v>
      </c>
    </row>
    <row r="308" spans="28:30" x14ac:dyDescent="0.3">
      <c r="AB308">
        <v>72259200</v>
      </c>
      <c r="AC308" s="1">
        <v>1.92</v>
      </c>
      <c r="AD308" s="1">
        <v>0.51</v>
      </c>
    </row>
    <row r="309" spans="28:30" x14ac:dyDescent="0.3">
      <c r="AB309">
        <v>72259900</v>
      </c>
      <c r="AC309" s="1">
        <v>1.92</v>
      </c>
      <c r="AD309" s="1">
        <v>0.51</v>
      </c>
    </row>
    <row r="310" spans="28:30" x14ac:dyDescent="0.3">
      <c r="AB310">
        <v>72261100</v>
      </c>
      <c r="AC310" s="1">
        <v>1.95</v>
      </c>
      <c r="AD310" s="1">
        <v>0.4</v>
      </c>
    </row>
    <row r="311" spans="28:30" x14ac:dyDescent="0.3">
      <c r="AB311">
        <v>72261910</v>
      </c>
      <c r="AC311" s="1">
        <v>1.95</v>
      </c>
      <c r="AD311" s="1">
        <v>0.4</v>
      </c>
    </row>
    <row r="312" spans="28:30" x14ac:dyDescent="0.3">
      <c r="AB312">
        <v>72261980</v>
      </c>
      <c r="AC312" s="1">
        <v>1.98</v>
      </c>
      <c r="AD312" s="1">
        <v>0.49</v>
      </c>
    </row>
    <row r="313" spans="28:30" x14ac:dyDescent="0.3">
      <c r="AB313">
        <v>72262000</v>
      </c>
      <c r="AC313" s="1">
        <v>1.95</v>
      </c>
      <c r="AD313" s="1">
        <v>0.4</v>
      </c>
    </row>
    <row r="314" spans="28:30" x14ac:dyDescent="0.3">
      <c r="AB314">
        <v>72269120</v>
      </c>
      <c r="AC314" s="1">
        <v>1.95</v>
      </c>
      <c r="AD314" s="1">
        <v>0.4</v>
      </c>
    </row>
    <row r="315" spans="28:30" x14ac:dyDescent="0.3">
      <c r="AB315">
        <v>72269191</v>
      </c>
      <c r="AC315" s="1">
        <v>1.95</v>
      </c>
      <c r="AD315" s="1">
        <v>0.4</v>
      </c>
    </row>
    <row r="316" spans="28:30" x14ac:dyDescent="0.3">
      <c r="AB316">
        <v>72269199</v>
      </c>
      <c r="AC316" s="1">
        <v>1.95</v>
      </c>
      <c r="AD316" s="1">
        <v>0.4</v>
      </c>
    </row>
    <row r="317" spans="28:30" x14ac:dyDescent="0.3">
      <c r="AB317">
        <v>72269200</v>
      </c>
      <c r="AC317" s="1">
        <v>1.98</v>
      </c>
      <c r="AD317" s="1">
        <v>0.49</v>
      </c>
    </row>
    <row r="318" spans="28:30" x14ac:dyDescent="0.3">
      <c r="AB318">
        <v>72269910</v>
      </c>
      <c r="AC318" s="1">
        <v>1.92</v>
      </c>
      <c r="AD318" s="1">
        <v>0.51</v>
      </c>
    </row>
    <row r="319" spans="28:30" x14ac:dyDescent="0.3">
      <c r="AB319">
        <v>72269930</v>
      </c>
      <c r="AC319" s="1">
        <v>1.92</v>
      </c>
      <c r="AD319" s="1">
        <v>0.51</v>
      </c>
    </row>
    <row r="320" spans="28:30" x14ac:dyDescent="0.3">
      <c r="AB320">
        <v>72269970</v>
      </c>
      <c r="AC320" s="1">
        <v>1.92</v>
      </c>
      <c r="AD320" s="1">
        <v>0.51</v>
      </c>
    </row>
    <row r="321" spans="28:30" x14ac:dyDescent="0.3">
      <c r="AB321">
        <v>72271000</v>
      </c>
      <c r="AC321" s="1">
        <v>1.86</v>
      </c>
      <c r="AD321" s="1">
        <v>0.56999999999999995</v>
      </c>
    </row>
    <row r="322" spans="28:30" x14ac:dyDescent="0.3">
      <c r="AB322">
        <v>72272000</v>
      </c>
      <c r="AC322" s="1">
        <v>1.86</v>
      </c>
      <c r="AD322" s="1">
        <v>0.56999999999999995</v>
      </c>
    </row>
    <row r="323" spans="28:30" x14ac:dyDescent="0.3">
      <c r="AB323">
        <v>72279010</v>
      </c>
      <c r="AC323" s="1">
        <v>1.86</v>
      </c>
      <c r="AD323" s="1">
        <v>0.56999999999999995</v>
      </c>
    </row>
    <row r="324" spans="28:30" x14ac:dyDescent="0.3">
      <c r="AB324">
        <v>72279050</v>
      </c>
      <c r="AC324" s="1">
        <v>1.86</v>
      </c>
      <c r="AD324" s="1">
        <v>0.56999999999999995</v>
      </c>
    </row>
    <row r="325" spans="28:30" x14ac:dyDescent="0.3">
      <c r="AB325">
        <v>72279095</v>
      </c>
      <c r="AC325" s="1">
        <v>1.86</v>
      </c>
      <c r="AD325" s="1">
        <v>0.56999999999999995</v>
      </c>
    </row>
    <row r="326" spans="28:30" x14ac:dyDescent="0.3">
      <c r="AB326">
        <v>72281020</v>
      </c>
      <c r="AC326" s="1">
        <v>1.86</v>
      </c>
      <c r="AD326" s="1">
        <v>0.56999999999999995</v>
      </c>
    </row>
    <row r="327" spans="28:30" x14ac:dyDescent="0.3">
      <c r="AB327">
        <v>72281050</v>
      </c>
      <c r="AC327" s="1">
        <v>2.41</v>
      </c>
      <c r="AD327" s="1">
        <v>0.79</v>
      </c>
    </row>
    <row r="328" spans="28:30" x14ac:dyDescent="0.3">
      <c r="AB328">
        <v>72281090</v>
      </c>
      <c r="AC328" s="1">
        <v>1.86</v>
      </c>
      <c r="AD328" s="1">
        <v>0.56999999999999995</v>
      </c>
    </row>
    <row r="329" spans="28:30" x14ac:dyDescent="0.3">
      <c r="AB329">
        <v>72282010</v>
      </c>
      <c r="AC329" s="1">
        <v>1.86</v>
      </c>
      <c r="AD329" s="1">
        <v>0.56999999999999995</v>
      </c>
    </row>
    <row r="330" spans="28:30" x14ac:dyDescent="0.3">
      <c r="AB330">
        <v>72282091</v>
      </c>
      <c r="AC330" s="1">
        <v>1.86</v>
      </c>
      <c r="AD330" s="1">
        <v>0.56999999999999995</v>
      </c>
    </row>
    <row r="331" spans="28:30" x14ac:dyDescent="0.3">
      <c r="AB331">
        <v>72282099</v>
      </c>
      <c r="AC331" s="1">
        <v>1.86</v>
      </c>
      <c r="AD331" s="1">
        <v>0.56999999999999995</v>
      </c>
    </row>
    <row r="332" spans="28:30" x14ac:dyDescent="0.3">
      <c r="AB332">
        <v>72283020</v>
      </c>
      <c r="AC332" s="1">
        <v>1.86</v>
      </c>
      <c r="AD332" s="1">
        <v>0.56999999999999995</v>
      </c>
    </row>
    <row r="333" spans="28:30" x14ac:dyDescent="0.3">
      <c r="AB333">
        <v>72283041</v>
      </c>
      <c r="AC333" s="1">
        <v>1.86</v>
      </c>
      <c r="AD333" s="1">
        <v>0.56999999999999995</v>
      </c>
    </row>
    <row r="334" spans="28:30" x14ac:dyDescent="0.3">
      <c r="AB334">
        <v>72283049</v>
      </c>
      <c r="AC334" s="1">
        <v>1.86</v>
      </c>
      <c r="AD334" s="1">
        <v>0.56999999999999995</v>
      </c>
    </row>
    <row r="335" spans="28:30" x14ac:dyDescent="0.3">
      <c r="AB335">
        <v>72283061</v>
      </c>
      <c r="AC335" s="1">
        <v>1.86</v>
      </c>
      <c r="AD335" s="1">
        <v>0.56999999999999995</v>
      </c>
    </row>
    <row r="336" spans="28:30" x14ac:dyDescent="0.3">
      <c r="AB336">
        <v>72283069</v>
      </c>
      <c r="AC336" s="1">
        <v>1.86</v>
      </c>
      <c r="AD336" s="1">
        <v>0.56999999999999995</v>
      </c>
    </row>
    <row r="337" spans="28:30" x14ac:dyDescent="0.3">
      <c r="AB337">
        <v>72283070</v>
      </c>
      <c r="AC337" s="1">
        <v>1.86</v>
      </c>
      <c r="AD337" s="1">
        <v>0.56999999999999995</v>
      </c>
    </row>
    <row r="338" spans="28:30" x14ac:dyDescent="0.3">
      <c r="AB338">
        <v>72283089</v>
      </c>
      <c r="AC338" s="1">
        <v>1.86</v>
      </c>
      <c r="AD338" s="1">
        <v>0.56999999999999995</v>
      </c>
    </row>
    <row r="339" spans="28:30" x14ac:dyDescent="0.3">
      <c r="AB339">
        <v>72284010</v>
      </c>
      <c r="AC339" s="1">
        <v>2.41</v>
      </c>
      <c r="AD339" s="1">
        <v>0.79</v>
      </c>
    </row>
    <row r="340" spans="28:30" x14ac:dyDescent="0.3">
      <c r="AB340">
        <v>72284090</v>
      </c>
      <c r="AC340" s="1">
        <v>2.41</v>
      </c>
      <c r="AD340" s="1">
        <v>0.79</v>
      </c>
    </row>
    <row r="341" spans="28:30" x14ac:dyDescent="0.3">
      <c r="AB341">
        <v>72285020</v>
      </c>
      <c r="AC341" s="1">
        <v>1.86</v>
      </c>
      <c r="AD341" s="1">
        <v>0.56999999999999995</v>
      </c>
    </row>
    <row r="342" spans="28:30" x14ac:dyDescent="0.3">
      <c r="AB342">
        <v>72285040</v>
      </c>
      <c r="AC342" s="1">
        <v>1.86</v>
      </c>
      <c r="AD342" s="1">
        <v>0.56999999999999995</v>
      </c>
    </row>
    <row r="343" spans="28:30" x14ac:dyDescent="0.3">
      <c r="AB343">
        <v>72285061</v>
      </c>
      <c r="AC343" s="1">
        <v>1.86</v>
      </c>
      <c r="AD343" s="1">
        <v>0.56999999999999995</v>
      </c>
    </row>
    <row r="344" spans="28:30" x14ac:dyDescent="0.3">
      <c r="AB344">
        <v>72285069</v>
      </c>
      <c r="AC344" s="1">
        <v>1.86</v>
      </c>
      <c r="AD344" s="1">
        <v>0.56999999999999995</v>
      </c>
    </row>
    <row r="345" spans="28:30" x14ac:dyDescent="0.3">
      <c r="AB345">
        <v>72285080</v>
      </c>
      <c r="AC345" s="1">
        <v>1.86</v>
      </c>
      <c r="AD345" s="1">
        <v>0.56999999999999995</v>
      </c>
    </row>
    <row r="346" spans="28:30" x14ac:dyDescent="0.3">
      <c r="AB346">
        <v>72286020</v>
      </c>
      <c r="AC346" s="1">
        <v>1.86</v>
      </c>
      <c r="AD346" s="1">
        <v>0.56999999999999995</v>
      </c>
    </row>
    <row r="347" spans="28:30" x14ac:dyDescent="0.3">
      <c r="AB347">
        <v>72286080</v>
      </c>
      <c r="AC347" s="1">
        <v>1.86</v>
      </c>
      <c r="AD347" s="1">
        <v>0.56999999999999995</v>
      </c>
    </row>
    <row r="348" spans="28:30" x14ac:dyDescent="0.3">
      <c r="AB348">
        <v>72287010</v>
      </c>
      <c r="AC348" s="1">
        <v>1.86</v>
      </c>
      <c r="AD348" s="1">
        <v>0.56999999999999995</v>
      </c>
    </row>
    <row r="349" spans="28:30" x14ac:dyDescent="0.3">
      <c r="AB349">
        <v>72287090</v>
      </c>
      <c r="AC349" s="1">
        <v>1.86</v>
      </c>
      <c r="AD349" s="1">
        <v>0.56999999999999995</v>
      </c>
    </row>
    <row r="350" spans="28:30" x14ac:dyDescent="0.3">
      <c r="AB350">
        <v>72288000</v>
      </c>
      <c r="AC350" s="1">
        <v>1.86</v>
      </c>
      <c r="AD350" s="1">
        <v>0.56999999999999995</v>
      </c>
    </row>
    <row r="351" spans="28:30" x14ac:dyDescent="0.3">
      <c r="AB351">
        <v>72292000</v>
      </c>
      <c r="AC351" s="1">
        <v>1.84</v>
      </c>
      <c r="AD351" s="1">
        <v>0.75</v>
      </c>
    </row>
    <row r="352" spans="28:30" x14ac:dyDescent="0.3">
      <c r="AB352">
        <v>72299020</v>
      </c>
      <c r="AC352" s="1">
        <v>1.84</v>
      </c>
      <c r="AD352" s="1">
        <v>0.75</v>
      </c>
    </row>
    <row r="353" spans="28:30" x14ac:dyDescent="0.3">
      <c r="AB353">
        <v>72299050</v>
      </c>
      <c r="AC353" s="1">
        <v>1.84</v>
      </c>
      <c r="AD353" s="1">
        <v>0.75</v>
      </c>
    </row>
    <row r="354" spans="28:30" x14ac:dyDescent="0.3">
      <c r="AB354">
        <v>72299090</v>
      </c>
      <c r="AC354" s="1">
        <v>1.84</v>
      </c>
      <c r="AD354" s="1">
        <v>0.75</v>
      </c>
    </row>
    <row r="355" spans="28:30" x14ac:dyDescent="0.3">
      <c r="AB355">
        <v>73011000</v>
      </c>
      <c r="AC355" s="1">
        <v>2.0299999999999998</v>
      </c>
      <c r="AD355" s="1">
        <v>0.36</v>
      </c>
    </row>
    <row r="356" spans="28:30" x14ac:dyDescent="0.3">
      <c r="AB356">
        <v>73012000</v>
      </c>
      <c r="AC356" s="1">
        <v>2.0299999999999998</v>
      </c>
      <c r="AD356" s="1">
        <v>0.36</v>
      </c>
    </row>
    <row r="357" spans="28:30" x14ac:dyDescent="0.3">
      <c r="AB357">
        <v>73021010</v>
      </c>
      <c r="AC357" s="1">
        <v>1.93</v>
      </c>
      <c r="AD357" s="1">
        <v>0.28999999999999998</v>
      </c>
    </row>
    <row r="358" spans="28:30" x14ac:dyDescent="0.3">
      <c r="AB358">
        <v>73021022</v>
      </c>
      <c r="AC358" s="1">
        <v>1.93</v>
      </c>
      <c r="AD358" s="1">
        <v>0.28999999999999998</v>
      </c>
    </row>
    <row r="359" spans="28:30" x14ac:dyDescent="0.3">
      <c r="AB359">
        <v>73021028</v>
      </c>
      <c r="AC359" s="1">
        <v>1.93</v>
      </c>
      <c r="AD359" s="1">
        <v>0.28999999999999998</v>
      </c>
    </row>
    <row r="360" spans="28:30" x14ac:dyDescent="0.3">
      <c r="AB360">
        <v>73021040</v>
      </c>
      <c r="AC360" s="1">
        <v>1.93</v>
      </c>
      <c r="AD360" s="1">
        <v>0.28999999999999998</v>
      </c>
    </row>
    <row r="361" spans="28:30" x14ac:dyDescent="0.3">
      <c r="AB361">
        <v>73021050</v>
      </c>
      <c r="AC361" s="1">
        <v>1.93</v>
      </c>
      <c r="AD361" s="1">
        <v>0.28999999999999998</v>
      </c>
    </row>
    <row r="362" spans="28:30" x14ac:dyDescent="0.3">
      <c r="AB362">
        <v>73021090</v>
      </c>
      <c r="AC362" s="1">
        <v>1.93</v>
      </c>
      <c r="AD362" s="1">
        <v>0.28999999999999998</v>
      </c>
    </row>
    <row r="363" spans="28:30" x14ac:dyDescent="0.3">
      <c r="AB363">
        <v>73023000</v>
      </c>
      <c r="AC363" s="1">
        <v>1.93</v>
      </c>
      <c r="AD363" s="1">
        <v>0.28999999999999998</v>
      </c>
    </row>
    <row r="364" spans="28:30" x14ac:dyDescent="0.3">
      <c r="AB364">
        <v>73024000</v>
      </c>
      <c r="AC364" s="1">
        <v>1.93</v>
      </c>
      <c r="AD364" s="1">
        <v>0.28999999999999998</v>
      </c>
    </row>
    <row r="365" spans="28:30" x14ac:dyDescent="0.3">
      <c r="AB365">
        <v>73029000</v>
      </c>
      <c r="AC365" s="1">
        <v>1.93</v>
      </c>
      <c r="AD365" s="1">
        <v>0.28999999999999998</v>
      </c>
    </row>
    <row r="366" spans="28:30" x14ac:dyDescent="0.3">
      <c r="AB366">
        <v>73030010</v>
      </c>
      <c r="AC366" s="1">
        <v>2.21</v>
      </c>
      <c r="AD366" s="1">
        <v>0.35</v>
      </c>
    </row>
    <row r="367" spans="28:30" x14ac:dyDescent="0.3">
      <c r="AB367">
        <v>73030090</v>
      </c>
      <c r="AC367" s="1">
        <v>2.21</v>
      </c>
      <c r="AD367" s="1">
        <v>0.35</v>
      </c>
    </row>
    <row r="368" spans="28:30" x14ac:dyDescent="0.3">
      <c r="AB368">
        <v>73041100</v>
      </c>
      <c r="AC368" s="1">
        <v>1.86</v>
      </c>
      <c r="AD368" s="1">
        <v>0.35</v>
      </c>
    </row>
    <row r="369" spans="28:30" x14ac:dyDescent="0.3">
      <c r="AB369">
        <v>73041910</v>
      </c>
      <c r="AC369" s="1">
        <v>1.93</v>
      </c>
      <c r="AD369" s="1">
        <v>0.28999999999999998</v>
      </c>
    </row>
    <row r="370" spans="28:30" x14ac:dyDescent="0.3">
      <c r="AB370">
        <v>73041930</v>
      </c>
      <c r="AC370" s="1">
        <v>1.93</v>
      </c>
      <c r="AD370" s="1">
        <v>0.28999999999999998</v>
      </c>
    </row>
    <row r="371" spans="28:30" x14ac:dyDescent="0.3">
      <c r="AB371">
        <v>73041990</v>
      </c>
      <c r="AC371" s="1">
        <v>1.93</v>
      </c>
      <c r="AD371" s="1">
        <v>0.28999999999999998</v>
      </c>
    </row>
    <row r="372" spans="28:30" x14ac:dyDescent="0.3">
      <c r="AB372">
        <v>73042200</v>
      </c>
      <c r="AC372" s="1">
        <v>1.86</v>
      </c>
      <c r="AD372" s="1">
        <v>0.35</v>
      </c>
    </row>
    <row r="373" spans="28:30" x14ac:dyDescent="0.3">
      <c r="AB373">
        <v>73042300</v>
      </c>
      <c r="AC373" s="1">
        <v>1.93</v>
      </c>
      <c r="AD373" s="1">
        <v>0.28999999999999998</v>
      </c>
    </row>
    <row r="374" spans="28:30" x14ac:dyDescent="0.3">
      <c r="AB374">
        <v>73042400</v>
      </c>
      <c r="AC374" s="1">
        <v>1.86</v>
      </c>
      <c r="AD374" s="1">
        <v>0.35</v>
      </c>
    </row>
    <row r="375" spans="28:30" x14ac:dyDescent="0.3">
      <c r="AB375">
        <v>73042910</v>
      </c>
      <c r="AC375" s="1">
        <v>1.93</v>
      </c>
      <c r="AD375" s="1">
        <v>0.28999999999999998</v>
      </c>
    </row>
    <row r="376" spans="28:30" x14ac:dyDescent="0.3">
      <c r="AB376">
        <v>73042930</v>
      </c>
      <c r="AC376" s="1">
        <v>1.93</v>
      </c>
      <c r="AD376" s="1">
        <v>0.28999999999999998</v>
      </c>
    </row>
    <row r="377" spans="28:30" x14ac:dyDescent="0.3">
      <c r="AB377">
        <v>73042990</v>
      </c>
      <c r="AC377" s="1">
        <v>1.93</v>
      </c>
      <c r="AD377" s="1">
        <v>0.28999999999999998</v>
      </c>
    </row>
    <row r="378" spans="28:30" x14ac:dyDescent="0.3">
      <c r="AB378">
        <v>73043120</v>
      </c>
      <c r="AC378" s="1">
        <v>1.93</v>
      </c>
      <c r="AD378" s="1">
        <v>0.28999999999999998</v>
      </c>
    </row>
    <row r="379" spans="28:30" x14ac:dyDescent="0.3">
      <c r="AB379">
        <v>73043180</v>
      </c>
      <c r="AC379" s="1">
        <v>1.93</v>
      </c>
      <c r="AD379" s="1">
        <v>0.28999999999999998</v>
      </c>
    </row>
    <row r="380" spans="28:30" x14ac:dyDescent="0.3">
      <c r="AB380">
        <v>73043950</v>
      </c>
      <c r="AC380" s="1">
        <v>1.93</v>
      </c>
      <c r="AD380" s="1">
        <v>0.28999999999999998</v>
      </c>
    </row>
    <row r="381" spans="28:30" x14ac:dyDescent="0.3">
      <c r="AB381">
        <v>73043982</v>
      </c>
      <c r="AC381" s="1">
        <v>1.93</v>
      </c>
      <c r="AD381" s="1">
        <v>0.28999999999999998</v>
      </c>
    </row>
    <row r="382" spans="28:30" x14ac:dyDescent="0.3">
      <c r="AB382">
        <v>73043983</v>
      </c>
      <c r="AC382" s="1">
        <v>1.93</v>
      </c>
      <c r="AD382" s="1">
        <v>0.28999999999999998</v>
      </c>
    </row>
    <row r="383" spans="28:30" x14ac:dyDescent="0.3">
      <c r="AB383">
        <v>73043988</v>
      </c>
      <c r="AC383" s="1">
        <v>1.93</v>
      </c>
      <c r="AD383" s="1">
        <v>0.28999999999999998</v>
      </c>
    </row>
    <row r="384" spans="28:30" x14ac:dyDescent="0.3">
      <c r="AB384">
        <v>73044100</v>
      </c>
      <c r="AC384" s="1">
        <v>1.86</v>
      </c>
      <c r="AD384" s="1">
        <v>0.35</v>
      </c>
    </row>
    <row r="385" spans="28:30" x14ac:dyDescent="0.3">
      <c r="AB385">
        <v>73044983</v>
      </c>
      <c r="AC385" s="1">
        <v>1.86</v>
      </c>
      <c r="AD385" s="1">
        <v>0.35</v>
      </c>
    </row>
    <row r="386" spans="28:30" x14ac:dyDescent="0.3">
      <c r="AB386">
        <v>73044985</v>
      </c>
      <c r="AC386" s="1">
        <v>1.86</v>
      </c>
      <c r="AD386" s="1">
        <v>0.35</v>
      </c>
    </row>
    <row r="387" spans="28:30" x14ac:dyDescent="0.3">
      <c r="AB387">
        <v>73044989</v>
      </c>
      <c r="AC387" s="1">
        <v>1.86</v>
      </c>
      <c r="AD387" s="1">
        <v>0.35</v>
      </c>
    </row>
    <row r="388" spans="28:30" x14ac:dyDescent="0.3">
      <c r="AB388">
        <v>73045110</v>
      </c>
      <c r="AC388" s="1">
        <v>1.86</v>
      </c>
      <c r="AD388" s="1">
        <v>0.35</v>
      </c>
    </row>
    <row r="389" spans="28:30" x14ac:dyDescent="0.3">
      <c r="AB389">
        <v>73045181</v>
      </c>
      <c r="AC389" s="1">
        <v>1.86</v>
      </c>
      <c r="AD389" s="1">
        <v>0.35</v>
      </c>
    </row>
    <row r="390" spans="28:30" x14ac:dyDescent="0.3">
      <c r="AB390">
        <v>73045189</v>
      </c>
      <c r="AC390" s="1">
        <v>1.86</v>
      </c>
      <c r="AD390" s="1">
        <v>0.35</v>
      </c>
    </row>
    <row r="391" spans="28:30" x14ac:dyDescent="0.3">
      <c r="AB391">
        <v>73045930</v>
      </c>
      <c r="AC391" s="1">
        <v>1.86</v>
      </c>
      <c r="AD391" s="1">
        <v>0.35</v>
      </c>
    </row>
    <row r="392" spans="28:30" x14ac:dyDescent="0.3">
      <c r="AB392">
        <v>73045982</v>
      </c>
      <c r="AC392" s="1">
        <v>1.86</v>
      </c>
      <c r="AD392" s="1">
        <v>0.35</v>
      </c>
    </row>
    <row r="393" spans="28:30" x14ac:dyDescent="0.3">
      <c r="AB393">
        <v>73045983</v>
      </c>
      <c r="AC393" s="1">
        <v>1.86</v>
      </c>
      <c r="AD393" s="1">
        <v>0.35</v>
      </c>
    </row>
    <row r="394" spans="28:30" x14ac:dyDescent="0.3">
      <c r="AB394">
        <v>73045989</v>
      </c>
      <c r="AC394" s="1">
        <v>1.86</v>
      </c>
      <c r="AD394" s="1">
        <v>0.35</v>
      </c>
    </row>
    <row r="395" spans="28:30" x14ac:dyDescent="0.3">
      <c r="AB395">
        <v>73049000</v>
      </c>
      <c r="AC395" s="1">
        <v>1.93</v>
      </c>
      <c r="AD395" s="1">
        <v>0.28999999999999998</v>
      </c>
    </row>
    <row r="396" spans="28:30" x14ac:dyDescent="0.3">
      <c r="AB396">
        <v>73051100</v>
      </c>
      <c r="AC396" s="1">
        <v>2.0299999999999998</v>
      </c>
      <c r="AD396" s="1">
        <v>0.36</v>
      </c>
    </row>
    <row r="397" spans="28:30" x14ac:dyDescent="0.3">
      <c r="AB397">
        <v>73051200</v>
      </c>
      <c r="AC397" s="1">
        <v>2.0299999999999998</v>
      </c>
      <c r="AD397" s="1">
        <v>0.36</v>
      </c>
    </row>
    <row r="398" spans="28:30" x14ac:dyDescent="0.3">
      <c r="AB398">
        <v>73051900</v>
      </c>
      <c r="AC398" s="1">
        <v>2.0299999999999998</v>
      </c>
      <c r="AD398" s="1">
        <v>0.36</v>
      </c>
    </row>
    <row r="399" spans="28:30" x14ac:dyDescent="0.3">
      <c r="AB399">
        <v>73052000</v>
      </c>
      <c r="AC399" s="1">
        <v>2.0299999999999998</v>
      </c>
      <c r="AD399" s="1">
        <v>0.36</v>
      </c>
    </row>
    <row r="400" spans="28:30" x14ac:dyDescent="0.3">
      <c r="AB400">
        <v>73053100</v>
      </c>
      <c r="AC400" s="1">
        <v>2.0299999999999998</v>
      </c>
      <c r="AD400" s="1">
        <v>0.36</v>
      </c>
    </row>
    <row r="401" spans="28:30" x14ac:dyDescent="0.3">
      <c r="AB401">
        <v>73053900</v>
      </c>
      <c r="AC401" s="1">
        <v>2.0299999999999998</v>
      </c>
      <c r="AD401" s="1">
        <v>0.36</v>
      </c>
    </row>
    <row r="402" spans="28:30" x14ac:dyDescent="0.3">
      <c r="AB402">
        <v>73059000</v>
      </c>
      <c r="AC402" s="1">
        <v>2.0299999999999998</v>
      </c>
      <c r="AD402" s="1">
        <v>0.36</v>
      </c>
    </row>
    <row r="403" spans="28:30" x14ac:dyDescent="0.3">
      <c r="AB403">
        <v>73061100</v>
      </c>
      <c r="AC403" s="1">
        <v>1.98</v>
      </c>
      <c r="AD403" s="1">
        <v>0.46</v>
      </c>
    </row>
    <row r="404" spans="28:30" x14ac:dyDescent="0.3">
      <c r="AB404">
        <v>73061900</v>
      </c>
      <c r="AC404" s="1">
        <v>2.0299999999999998</v>
      </c>
      <c r="AD404" s="1">
        <v>0.36</v>
      </c>
    </row>
    <row r="405" spans="28:30" x14ac:dyDescent="0.3">
      <c r="AB405">
        <v>73062100</v>
      </c>
      <c r="AC405" s="1">
        <v>1.98</v>
      </c>
      <c r="AD405" s="1">
        <v>0.46</v>
      </c>
    </row>
    <row r="406" spans="28:30" x14ac:dyDescent="0.3">
      <c r="AB406">
        <v>73062900</v>
      </c>
      <c r="AC406" s="1">
        <v>2.0299999999999998</v>
      </c>
      <c r="AD406" s="1">
        <v>0.36</v>
      </c>
    </row>
    <row r="407" spans="28:30" x14ac:dyDescent="0.3">
      <c r="AB407">
        <v>73063012</v>
      </c>
      <c r="AC407" s="1">
        <v>2.0299999999999998</v>
      </c>
      <c r="AD407" s="1">
        <v>0.36</v>
      </c>
    </row>
    <row r="408" spans="28:30" x14ac:dyDescent="0.3">
      <c r="AB408">
        <v>73063018</v>
      </c>
      <c r="AC408" s="1">
        <v>2.0099999999999998</v>
      </c>
      <c r="AD408" s="1">
        <v>0.27</v>
      </c>
    </row>
    <row r="409" spans="28:30" x14ac:dyDescent="0.3">
      <c r="AB409">
        <v>73063041</v>
      </c>
      <c r="AC409" s="1">
        <v>1.97</v>
      </c>
      <c r="AD409" s="1">
        <v>0.39</v>
      </c>
    </row>
    <row r="410" spans="28:30" x14ac:dyDescent="0.3">
      <c r="AB410">
        <v>73063049</v>
      </c>
      <c r="AC410" s="1">
        <v>1.97</v>
      </c>
      <c r="AD410" s="1">
        <v>0.39</v>
      </c>
    </row>
    <row r="411" spans="28:30" x14ac:dyDescent="0.3">
      <c r="AB411">
        <v>73063072</v>
      </c>
      <c r="AC411" s="1">
        <v>1.97</v>
      </c>
      <c r="AD411" s="1">
        <v>0.39</v>
      </c>
    </row>
    <row r="412" spans="28:30" x14ac:dyDescent="0.3">
      <c r="AB412">
        <v>73063077</v>
      </c>
      <c r="AC412" s="1">
        <v>1.97</v>
      </c>
      <c r="AD412" s="1">
        <v>0.39</v>
      </c>
    </row>
    <row r="413" spans="28:30" x14ac:dyDescent="0.3">
      <c r="AB413">
        <v>73063080</v>
      </c>
      <c r="AC413" s="1">
        <v>1.97</v>
      </c>
      <c r="AD413" s="1">
        <v>0.39</v>
      </c>
    </row>
    <row r="414" spans="28:30" x14ac:dyDescent="0.3">
      <c r="AB414">
        <v>73064020</v>
      </c>
      <c r="AC414" s="1">
        <v>1.98</v>
      </c>
      <c r="AD414" s="1">
        <v>0.46</v>
      </c>
    </row>
    <row r="415" spans="28:30" x14ac:dyDescent="0.3">
      <c r="AB415">
        <v>73064080</v>
      </c>
      <c r="AC415" s="1">
        <v>1.95</v>
      </c>
      <c r="AD415" s="1">
        <v>0.33</v>
      </c>
    </row>
    <row r="416" spans="28:30" x14ac:dyDescent="0.3">
      <c r="AB416">
        <v>73065021</v>
      </c>
      <c r="AC416" s="1">
        <v>1.97</v>
      </c>
      <c r="AD416" s="1">
        <v>0.41</v>
      </c>
    </row>
    <row r="417" spans="28:30" x14ac:dyDescent="0.3">
      <c r="AB417">
        <v>73065029</v>
      </c>
      <c r="AC417" s="1">
        <v>1.95</v>
      </c>
      <c r="AD417" s="1">
        <v>0.33</v>
      </c>
    </row>
    <row r="418" spans="28:30" x14ac:dyDescent="0.3">
      <c r="AB418">
        <v>73065080</v>
      </c>
      <c r="AC418" s="1">
        <v>1.97</v>
      </c>
      <c r="AD418" s="1">
        <v>0.41</v>
      </c>
    </row>
    <row r="419" spans="28:30" x14ac:dyDescent="0.3">
      <c r="AB419">
        <v>73066110</v>
      </c>
      <c r="AC419" s="1">
        <v>1.98</v>
      </c>
      <c r="AD419" s="1">
        <v>0.46</v>
      </c>
    </row>
    <row r="420" spans="28:30" x14ac:dyDescent="0.3">
      <c r="AB420">
        <v>73066192</v>
      </c>
      <c r="AC420" s="1">
        <v>1.97</v>
      </c>
      <c r="AD420" s="1">
        <v>0.39</v>
      </c>
    </row>
    <row r="421" spans="28:30" x14ac:dyDescent="0.3">
      <c r="AB421">
        <v>73066199</v>
      </c>
      <c r="AC421" s="1">
        <v>1.97</v>
      </c>
      <c r="AD421" s="1">
        <v>0.39</v>
      </c>
    </row>
    <row r="422" spans="28:30" x14ac:dyDescent="0.3">
      <c r="AB422">
        <v>73066910</v>
      </c>
      <c r="AC422" s="1">
        <v>1.98</v>
      </c>
      <c r="AD422" s="1">
        <v>0.46</v>
      </c>
    </row>
    <row r="423" spans="28:30" x14ac:dyDescent="0.3">
      <c r="AB423">
        <v>73066990</v>
      </c>
      <c r="AC423" s="1">
        <v>1.97</v>
      </c>
      <c r="AD423" s="1">
        <v>0.39</v>
      </c>
    </row>
    <row r="424" spans="28:30" x14ac:dyDescent="0.3">
      <c r="AB424">
        <v>73069000</v>
      </c>
      <c r="AC424" s="1">
        <v>1.97</v>
      </c>
      <c r="AD424" s="1">
        <v>0.39</v>
      </c>
    </row>
    <row r="425" spans="28:30" x14ac:dyDescent="0.3">
      <c r="AB425">
        <v>73071110</v>
      </c>
      <c r="AC425" s="1">
        <v>2.54</v>
      </c>
      <c r="AD425" s="1">
        <v>0.56999999999999995</v>
      </c>
    </row>
    <row r="426" spans="28:30" x14ac:dyDescent="0.3">
      <c r="AB426">
        <v>73071190</v>
      </c>
      <c r="AC426" s="1">
        <v>2.54</v>
      </c>
      <c r="AD426" s="1">
        <v>0.56999999999999995</v>
      </c>
    </row>
    <row r="427" spans="28:30" x14ac:dyDescent="0.3">
      <c r="AB427">
        <v>73071910</v>
      </c>
      <c r="AC427" s="1">
        <v>2.54</v>
      </c>
      <c r="AD427" s="1">
        <v>0.56999999999999995</v>
      </c>
    </row>
    <row r="428" spans="28:30" x14ac:dyDescent="0.3">
      <c r="AB428">
        <v>73071990</v>
      </c>
      <c r="AC428" s="1">
        <v>0.61</v>
      </c>
      <c r="AD428" s="1">
        <v>1.05</v>
      </c>
    </row>
    <row r="429" spans="28:30" x14ac:dyDescent="0.3">
      <c r="AB429">
        <v>73072100</v>
      </c>
      <c r="AC429" s="1">
        <v>1.87</v>
      </c>
      <c r="AD429" s="1">
        <v>0.43</v>
      </c>
    </row>
    <row r="430" spans="28:30" x14ac:dyDescent="0.3">
      <c r="AB430">
        <v>73072210</v>
      </c>
      <c r="AC430" s="1">
        <v>1.87</v>
      </c>
      <c r="AD430" s="1">
        <v>0.43</v>
      </c>
    </row>
    <row r="431" spans="28:30" x14ac:dyDescent="0.3">
      <c r="AB431">
        <v>73072290</v>
      </c>
      <c r="AC431" s="1">
        <v>1.87</v>
      </c>
      <c r="AD431" s="1">
        <v>0.43</v>
      </c>
    </row>
    <row r="432" spans="28:30" x14ac:dyDescent="0.3">
      <c r="AB432">
        <v>73072310</v>
      </c>
      <c r="AC432" s="1">
        <v>1.87</v>
      </c>
      <c r="AD432" s="1">
        <v>0.43</v>
      </c>
    </row>
    <row r="433" spans="28:30" x14ac:dyDescent="0.3">
      <c r="AB433">
        <v>73072390</v>
      </c>
      <c r="AC433" s="1">
        <v>1.87</v>
      </c>
      <c r="AD433" s="1">
        <v>0.43</v>
      </c>
    </row>
    <row r="434" spans="28:30" x14ac:dyDescent="0.3">
      <c r="AB434">
        <v>73072910</v>
      </c>
      <c r="AC434" s="1">
        <v>1.87</v>
      </c>
      <c r="AD434" s="1">
        <v>0.43</v>
      </c>
    </row>
    <row r="435" spans="28:30" x14ac:dyDescent="0.3">
      <c r="AB435">
        <v>73072980</v>
      </c>
      <c r="AC435" s="1">
        <v>1.87</v>
      </c>
      <c r="AD435" s="1">
        <v>0.43</v>
      </c>
    </row>
    <row r="436" spans="28:30" x14ac:dyDescent="0.3">
      <c r="AB436">
        <v>73079100</v>
      </c>
      <c r="AC436" s="1">
        <v>1.93</v>
      </c>
      <c r="AD436" s="1">
        <v>0.28999999999999998</v>
      </c>
    </row>
    <row r="437" spans="28:30" x14ac:dyDescent="0.3">
      <c r="AB437">
        <v>73079210</v>
      </c>
      <c r="AC437" s="1">
        <v>1.93</v>
      </c>
      <c r="AD437" s="1">
        <v>0.28999999999999998</v>
      </c>
    </row>
    <row r="438" spans="28:30" x14ac:dyDescent="0.3">
      <c r="AB438">
        <v>73079290</v>
      </c>
      <c r="AC438" s="1">
        <v>1.93</v>
      </c>
      <c r="AD438" s="1">
        <v>0.28999999999999998</v>
      </c>
    </row>
    <row r="439" spans="28:30" x14ac:dyDescent="0.3">
      <c r="AB439">
        <v>73079311</v>
      </c>
      <c r="AC439" s="1">
        <v>1.93</v>
      </c>
      <c r="AD439" s="1">
        <v>0.28999999999999998</v>
      </c>
    </row>
    <row r="440" spans="28:30" x14ac:dyDescent="0.3">
      <c r="AB440">
        <v>73079319</v>
      </c>
      <c r="AC440" s="1">
        <v>1.93</v>
      </c>
      <c r="AD440" s="1">
        <v>0.28999999999999998</v>
      </c>
    </row>
    <row r="441" spans="28:30" x14ac:dyDescent="0.3">
      <c r="AB441">
        <v>73079391</v>
      </c>
      <c r="AC441" s="1">
        <v>1.93</v>
      </c>
      <c r="AD441" s="1">
        <v>0.28999999999999998</v>
      </c>
    </row>
    <row r="442" spans="28:30" x14ac:dyDescent="0.3">
      <c r="AB442">
        <v>73079399</v>
      </c>
      <c r="AC442" s="1">
        <v>1.93</v>
      </c>
      <c r="AD442" s="1">
        <v>0.28999999999999998</v>
      </c>
    </row>
    <row r="443" spans="28:30" x14ac:dyDescent="0.3">
      <c r="AB443">
        <v>73079910</v>
      </c>
      <c r="AC443" s="1">
        <v>1.93</v>
      </c>
      <c r="AD443" s="1">
        <v>0.28999999999999998</v>
      </c>
    </row>
    <row r="444" spans="28:30" x14ac:dyDescent="0.3">
      <c r="AB444">
        <v>73079980</v>
      </c>
      <c r="AC444" s="1">
        <v>1.93</v>
      </c>
      <c r="AD444" s="1">
        <v>0.28999999999999998</v>
      </c>
    </row>
    <row r="445" spans="28:30" x14ac:dyDescent="0.3">
      <c r="AB445">
        <v>73081000</v>
      </c>
      <c r="AC445" s="1">
        <v>2.46</v>
      </c>
      <c r="AD445" s="1">
        <v>2.5499999999999998</v>
      </c>
    </row>
    <row r="446" spans="28:30" x14ac:dyDescent="0.3">
      <c r="AB446">
        <v>73082000</v>
      </c>
      <c r="AC446" s="1">
        <v>2.46</v>
      </c>
      <c r="AD446" s="1">
        <v>2.5499999999999998</v>
      </c>
    </row>
    <row r="447" spans="28:30" x14ac:dyDescent="0.3">
      <c r="AB447">
        <v>73083000</v>
      </c>
      <c r="AC447" s="1">
        <v>2.46</v>
      </c>
      <c r="AD447" s="1">
        <v>2.5499999999999998</v>
      </c>
    </row>
    <row r="448" spans="28:30" x14ac:dyDescent="0.3">
      <c r="AB448">
        <v>73084000</v>
      </c>
      <c r="AC448" s="1">
        <v>2.46</v>
      </c>
      <c r="AD448" s="1">
        <v>2.5499999999999998</v>
      </c>
    </row>
    <row r="449" spans="28:30" x14ac:dyDescent="0.3">
      <c r="AB449">
        <v>73089051</v>
      </c>
      <c r="AC449" s="1">
        <v>2.46</v>
      </c>
      <c r="AD449" s="1">
        <v>2.5499999999999998</v>
      </c>
    </row>
    <row r="450" spans="28:30" x14ac:dyDescent="0.3">
      <c r="AB450">
        <v>73089059</v>
      </c>
      <c r="AC450" s="1">
        <v>2.46</v>
      </c>
      <c r="AD450" s="1">
        <v>2.5499999999999998</v>
      </c>
    </row>
    <row r="451" spans="28:30" x14ac:dyDescent="0.3">
      <c r="AB451">
        <v>73089098</v>
      </c>
      <c r="AC451" s="1">
        <v>2.46</v>
      </c>
      <c r="AD451" s="1">
        <v>2.5499999999999998</v>
      </c>
    </row>
    <row r="452" spans="28:30" x14ac:dyDescent="0.3">
      <c r="AB452">
        <v>73090010</v>
      </c>
      <c r="AC452" s="1">
        <v>1.97</v>
      </c>
      <c r="AD452" s="1">
        <v>0.39</v>
      </c>
    </row>
    <row r="453" spans="28:30" x14ac:dyDescent="0.3">
      <c r="AB453">
        <v>73090030</v>
      </c>
      <c r="AC453" s="1">
        <v>1.97</v>
      </c>
      <c r="AD453" s="1">
        <v>0.39</v>
      </c>
    </row>
    <row r="454" spans="28:30" x14ac:dyDescent="0.3">
      <c r="AB454">
        <v>73090051</v>
      </c>
      <c r="AC454" s="1">
        <v>1.97</v>
      </c>
      <c r="AD454" s="1">
        <v>0.39</v>
      </c>
    </row>
    <row r="455" spans="28:30" x14ac:dyDescent="0.3">
      <c r="AB455">
        <v>73090059</v>
      </c>
      <c r="AC455" s="1">
        <v>1.97</v>
      </c>
      <c r="AD455" s="1">
        <v>0.39</v>
      </c>
    </row>
    <row r="456" spans="28:30" x14ac:dyDescent="0.3">
      <c r="AB456">
        <v>73090090</v>
      </c>
      <c r="AC456" s="1">
        <v>1.97</v>
      </c>
      <c r="AD456" s="1">
        <v>0.39</v>
      </c>
    </row>
    <row r="457" spans="28:30" x14ac:dyDescent="0.3">
      <c r="AB457">
        <v>73101000</v>
      </c>
      <c r="AC457" s="1">
        <v>1.97</v>
      </c>
      <c r="AD457" s="1">
        <v>0.39</v>
      </c>
    </row>
    <row r="458" spans="28:30" x14ac:dyDescent="0.3">
      <c r="AB458">
        <v>73102111</v>
      </c>
      <c r="AC458" s="1">
        <v>1.97</v>
      </c>
      <c r="AD458" s="1">
        <v>0.39</v>
      </c>
    </row>
    <row r="459" spans="28:30" x14ac:dyDescent="0.3">
      <c r="AB459">
        <v>73102119</v>
      </c>
      <c r="AC459" s="1">
        <v>1.97</v>
      </c>
      <c r="AD459" s="1">
        <v>0.39</v>
      </c>
    </row>
    <row r="460" spans="28:30" x14ac:dyDescent="0.3">
      <c r="AB460">
        <v>73102191</v>
      </c>
      <c r="AC460" s="1">
        <v>1.97</v>
      </c>
      <c r="AD460" s="1">
        <v>0.39</v>
      </c>
    </row>
    <row r="461" spans="28:30" x14ac:dyDescent="0.3">
      <c r="AB461">
        <v>73102199</v>
      </c>
      <c r="AC461" s="1">
        <v>1.97</v>
      </c>
      <c r="AD461" s="1">
        <v>0.39</v>
      </c>
    </row>
    <row r="462" spans="28:30" x14ac:dyDescent="0.3">
      <c r="AB462">
        <v>73102910</v>
      </c>
      <c r="AC462" s="1">
        <v>1.97</v>
      </c>
      <c r="AD462" s="1">
        <v>0.39</v>
      </c>
    </row>
    <row r="463" spans="28:30" x14ac:dyDescent="0.3">
      <c r="AB463">
        <v>73102990</v>
      </c>
      <c r="AC463" s="1">
        <v>1.97</v>
      </c>
      <c r="AD463" s="1">
        <v>0.39</v>
      </c>
    </row>
    <row r="464" spans="28:30" x14ac:dyDescent="0.3">
      <c r="AB464">
        <v>73110011</v>
      </c>
      <c r="AC464" s="1">
        <v>1.89</v>
      </c>
      <c r="AD464" s="1">
        <v>0.32</v>
      </c>
    </row>
    <row r="465" spans="28:30" x14ac:dyDescent="0.3">
      <c r="AB465">
        <v>73110013</v>
      </c>
      <c r="AC465" s="1">
        <v>1.89</v>
      </c>
      <c r="AD465" s="1">
        <v>0.32</v>
      </c>
    </row>
    <row r="466" spans="28:30" x14ac:dyDescent="0.3">
      <c r="AB466">
        <v>73110019</v>
      </c>
      <c r="AC466" s="1">
        <v>1.89</v>
      </c>
      <c r="AD466" s="1">
        <v>0.32</v>
      </c>
    </row>
    <row r="467" spans="28:30" x14ac:dyDescent="0.3">
      <c r="AB467">
        <v>73110030</v>
      </c>
      <c r="AC467" s="1">
        <v>1.89</v>
      </c>
      <c r="AD467" s="1">
        <v>0.32</v>
      </c>
    </row>
    <row r="468" spans="28:30" x14ac:dyDescent="0.3">
      <c r="AB468">
        <v>73110091</v>
      </c>
      <c r="AC468" s="1">
        <v>1.89</v>
      </c>
      <c r="AD468" s="1">
        <v>0.32</v>
      </c>
    </row>
    <row r="469" spans="28:30" x14ac:dyDescent="0.3">
      <c r="AB469">
        <v>73110099</v>
      </c>
      <c r="AC469" s="1">
        <v>1.89</v>
      </c>
      <c r="AD469" s="1">
        <v>0.32</v>
      </c>
    </row>
    <row r="470" spans="28:30" x14ac:dyDescent="0.3">
      <c r="AB470">
        <v>73181100</v>
      </c>
      <c r="AC470" s="1">
        <v>1.89</v>
      </c>
      <c r="AD470" s="1">
        <v>0.32</v>
      </c>
    </row>
    <row r="471" spans="28:30" x14ac:dyDescent="0.3">
      <c r="AB471">
        <v>73181210</v>
      </c>
      <c r="AC471" s="1">
        <v>2.1</v>
      </c>
      <c r="AD471" s="1">
        <v>1.99</v>
      </c>
    </row>
    <row r="472" spans="28:30" x14ac:dyDescent="0.3">
      <c r="AB472">
        <v>73181290</v>
      </c>
      <c r="AC472" s="1">
        <v>1.89</v>
      </c>
      <c r="AD472" s="1">
        <v>0.32</v>
      </c>
    </row>
    <row r="473" spans="28:30" x14ac:dyDescent="0.3">
      <c r="AB473">
        <v>73181300</v>
      </c>
      <c r="AC473" s="1">
        <v>1.89</v>
      </c>
      <c r="AD473" s="1">
        <v>0.32</v>
      </c>
    </row>
    <row r="474" spans="28:30" x14ac:dyDescent="0.3">
      <c r="AB474">
        <v>73181410</v>
      </c>
      <c r="AC474" s="1">
        <v>2.1</v>
      </c>
      <c r="AD474" s="1">
        <v>1.99</v>
      </c>
    </row>
    <row r="475" spans="28:30" x14ac:dyDescent="0.3">
      <c r="AB475">
        <v>73181491</v>
      </c>
      <c r="AC475" s="1">
        <v>1.89</v>
      </c>
      <c r="AD475" s="1">
        <v>0.32</v>
      </c>
    </row>
    <row r="476" spans="28:30" x14ac:dyDescent="0.3">
      <c r="AB476">
        <v>73181499</v>
      </c>
      <c r="AC476" s="1">
        <v>1.89</v>
      </c>
      <c r="AD476" s="1">
        <v>0.32</v>
      </c>
    </row>
    <row r="477" spans="28:30" x14ac:dyDescent="0.3">
      <c r="AB477">
        <v>73181520</v>
      </c>
      <c r="AC477" s="1">
        <v>1.89</v>
      </c>
      <c r="AD477" s="1">
        <v>0.32</v>
      </c>
    </row>
    <row r="478" spans="28:30" x14ac:dyDescent="0.3">
      <c r="AB478">
        <v>73181535</v>
      </c>
      <c r="AC478" s="1">
        <v>1.89</v>
      </c>
      <c r="AD478" s="1">
        <v>0.32</v>
      </c>
    </row>
    <row r="479" spans="28:30" x14ac:dyDescent="0.3">
      <c r="AB479">
        <v>73181542</v>
      </c>
      <c r="AC479" s="1">
        <v>1.89</v>
      </c>
      <c r="AD479" s="1">
        <v>0.32</v>
      </c>
    </row>
    <row r="480" spans="28:30" x14ac:dyDescent="0.3">
      <c r="AB480">
        <v>73181548</v>
      </c>
      <c r="AC480" s="1">
        <v>1.89</v>
      </c>
      <c r="AD480" s="1">
        <v>0.32</v>
      </c>
    </row>
    <row r="481" spans="28:30" x14ac:dyDescent="0.3">
      <c r="AB481">
        <v>73181552</v>
      </c>
      <c r="AC481" s="1">
        <v>1.89</v>
      </c>
      <c r="AD481" s="1">
        <v>0.32</v>
      </c>
    </row>
    <row r="482" spans="28:30" x14ac:dyDescent="0.3">
      <c r="AB482">
        <v>73181558</v>
      </c>
      <c r="AC482" s="1">
        <v>1.89</v>
      </c>
      <c r="AD482" s="1">
        <v>0.32</v>
      </c>
    </row>
    <row r="483" spans="28:30" x14ac:dyDescent="0.3">
      <c r="AB483">
        <v>73181562</v>
      </c>
      <c r="AC483" s="1">
        <v>1.89</v>
      </c>
      <c r="AD483" s="1">
        <v>0.32</v>
      </c>
    </row>
    <row r="484" spans="28:30" x14ac:dyDescent="0.3">
      <c r="AB484">
        <v>73181568</v>
      </c>
      <c r="AC484" s="1">
        <v>1.89</v>
      </c>
      <c r="AD484" s="1">
        <v>0.32</v>
      </c>
    </row>
    <row r="485" spans="28:30" x14ac:dyDescent="0.3">
      <c r="AB485">
        <v>73181575</v>
      </c>
      <c r="AC485" s="1">
        <v>1.89</v>
      </c>
      <c r="AD485" s="1">
        <v>0.32</v>
      </c>
    </row>
    <row r="486" spans="28:30" x14ac:dyDescent="0.3">
      <c r="AB486">
        <v>73181582</v>
      </c>
      <c r="AC486" s="1">
        <v>1.89</v>
      </c>
      <c r="AD486" s="1">
        <v>0.32</v>
      </c>
    </row>
    <row r="487" spans="28:30" x14ac:dyDescent="0.3">
      <c r="AB487">
        <v>73181588</v>
      </c>
      <c r="AC487" s="1">
        <v>1.89</v>
      </c>
      <c r="AD487" s="1">
        <v>0.32</v>
      </c>
    </row>
    <row r="488" spans="28:30" x14ac:dyDescent="0.3">
      <c r="AB488">
        <v>73181595</v>
      </c>
      <c r="AC488" s="1">
        <v>1.89</v>
      </c>
      <c r="AD488" s="1">
        <v>0.32</v>
      </c>
    </row>
    <row r="489" spans="28:30" x14ac:dyDescent="0.3">
      <c r="AB489">
        <v>73181631</v>
      </c>
      <c r="AC489" s="1">
        <v>1.89</v>
      </c>
      <c r="AD489" s="1">
        <v>0.32</v>
      </c>
    </row>
    <row r="490" spans="28:30" x14ac:dyDescent="0.3">
      <c r="AB490">
        <v>73181639</v>
      </c>
      <c r="AC490" s="1">
        <v>1.89</v>
      </c>
      <c r="AD490" s="1">
        <v>0.32</v>
      </c>
    </row>
    <row r="491" spans="28:30" x14ac:dyDescent="0.3">
      <c r="AB491">
        <v>73181640</v>
      </c>
      <c r="AC491" s="1">
        <v>1.89</v>
      </c>
      <c r="AD491" s="1">
        <v>0.32</v>
      </c>
    </row>
    <row r="492" spans="28:30" x14ac:dyDescent="0.3">
      <c r="AB492">
        <v>73181660</v>
      </c>
      <c r="AC492" s="1">
        <v>1.89</v>
      </c>
      <c r="AD492" s="1">
        <v>0.32</v>
      </c>
    </row>
    <row r="493" spans="28:30" x14ac:dyDescent="0.3">
      <c r="AB493">
        <v>73181692</v>
      </c>
      <c r="AC493" s="1">
        <v>1.89</v>
      </c>
      <c r="AD493" s="1">
        <v>0.32</v>
      </c>
    </row>
    <row r="494" spans="28:30" x14ac:dyDescent="0.3">
      <c r="AB494">
        <v>73181699</v>
      </c>
      <c r="AC494" s="1">
        <v>1.89</v>
      </c>
      <c r="AD494" s="1">
        <v>0.32</v>
      </c>
    </row>
    <row r="495" spans="28:30" x14ac:dyDescent="0.3">
      <c r="AB495">
        <v>73181900</v>
      </c>
      <c r="AC495" s="1">
        <v>1.89</v>
      </c>
      <c r="AD495" s="1">
        <v>0.32</v>
      </c>
    </row>
    <row r="496" spans="28:30" x14ac:dyDescent="0.3">
      <c r="AB496">
        <v>73182100</v>
      </c>
      <c r="AC496" s="1">
        <v>1.89</v>
      </c>
      <c r="AD496" s="1">
        <v>0.32</v>
      </c>
    </row>
    <row r="497" spans="28:30" x14ac:dyDescent="0.3">
      <c r="AB497">
        <v>73182200</v>
      </c>
      <c r="AC497" s="1">
        <v>1.89</v>
      </c>
      <c r="AD497" s="1">
        <v>0.32</v>
      </c>
    </row>
    <row r="498" spans="28:30" x14ac:dyDescent="0.3">
      <c r="AB498">
        <v>73182300</v>
      </c>
      <c r="AC498" s="1">
        <v>1.89</v>
      </c>
      <c r="AD498" s="1">
        <v>0.32</v>
      </c>
    </row>
    <row r="499" spans="28:30" x14ac:dyDescent="0.3">
      <c r="AB499">
        <v>73182400</v>
      </c>
      <c r="AC499" s="1">
        <v>1.89</v>
      </c>
      <c r="AD499" s="1">
        <v>0.32</v>
      </c>
    </row>
    <row r="500" spans="28:30" x14ac:dyDescent="0.3">
      <c r="AB500">
        <v>73182900</v>
      </c>
      <c r="AC500" s="1">
        <v>1.89</v>
      </c>
      <c r="AD500" s="1">
        <v>0.32</v>
      </c>
    </row>
    <row r="501" spans="28:30" x14ac:dyDescent="0.3">
      <c r="AB501">
        <v>73261100</v>
      </c>
      <c r="AC501" s="1">
        <v>2.65</v>
      </c>
      <c r="AD501" s="1">
        <v>0.62</v>
      </c>
    </row>
    <row r="502" spans="28:30" x14ac:dyDescent="0.3">
      <c r="AB502">
        <v>73261910</v>
      </c>
      <c r="AC502" s="1">
        <v>2.65</v>
      </c>
      <c r="AD502" s="1">
        <v>0.62</v>
      </c>
    </row>
    <row r="503" spans="28:30" x14ac:dyDescent="0.3">
      <c r="AB503">
        <v>73261990</v>
      </c>
      <c r="AC503" s="1">
        <v>2.65</v>
      </c>
      <c r="AD503" s="1">
        <v>0.62</v>
      </c>
    </row>
    <row r="504" spans="28:30" x14ac:dyDescent="0.3">
      <c r="AB504">
        <v>73262000</v>
      </c>
      <c r="AC504" s="1">
        <v>1.95</v>
      </c>
      <c r="AD504" s="1">
        <v>0.51</v>
      </c>
    </row>
    <row r="505" spans="28:30" x14ac:dyDescent="0.3">
      <c r="AB505">
        <v>73269030</v>
      </c>
      <c r="AC505" s="1">
        <v>1.89</v>
      </c>
      <c r="AD505" s="1">
        <v>0.32</v>
      </c>
    </row>
    <row r="506" spans="28:30" x14ac:dyDescent="0.3">
      <c r="AB506">
        <v>73269040</v>
      </c>
      <c r="AC506" s="1">
        <v>1.89</v>
      </c>
      <c r="AD506" s="1">
        <v>0.32</v>
      </c>
    </row>
    <row r="507" spans="28:30" x14ac:dyDescent="0.3">
      <c r="AB507">
        <v>73269050</v>
      </c>
      <c r="AC507" s="1">
        <v>1.89</v>
      </c>
      <c r="AD507" s="1">
        <v>0.32</v>
      </c>
    </row>
    <row r="508" spans="28:30" x14ac:dyDescent="0.3">
      <c r="AB508">
        <v>73269060</v>
      </c>
      <c r="AC508" s="1">
        <v>1.89</v>
      </c>
      <c r="AD508" s="1">
        <v>0.32</v>
      </c>
    </row>
    <row r="509" spans="28:30" x14ac:dyDescent="0.3">
      <c r="AB509">
        <v>73269092</v>
      </c>
      <c r="AC509" s="1">
        <v>2.65</v>
      </c>
      <c r="AD509" s="1">
        <v>0.62</v>
      </c>
    </row>
    <row r="510" spans="28:30" x14ac:dyDescent="0.3">
      <c r="AB510">
        <v>73269094</v>
      </c>
      <c r="AC510" s="1">
        <v>2.65</v>
      </c>
      <c r="AD510" s="1">
        <v>0.62</v>
      </c>
    </row>
    <row r="511" spans="28:30" x14ac:dyDescent="0.3">
      <c r="AB511">
        <v>73269096</v>
      </c>
      <c r="AC511" s="1">
        <v>2.65</v>
      </c>
      <c r="AD511" s="1">
        <v>0.62</v>
      </c>
    </row>
    <row r="512" spans="28:30" x14ac:dyDescent="0.3">
      <c r="AB512">
        <v>73269098</v>
      </c>
      <c r="AC512" s="1">
        <v>1.97</v>
      </c>
      <c r="AD512" s="1">
        <v>0.39</v>
      </c>
    </row>
    <row r="513" spans="28:30" x14ac:dyDescent="0.3">
      <c r="AB513">
        <v>76011010</v>
      </c>
      <c r="AC513" s="1">
        <v>2.36</v>
      </c>
      <c r="AD513" s="1">
        <v>8.14</v>
      </c>
    </row>
    <row r="514" spans="28:30" x14ac:dyDescent="0.3">
      <c r="AB514">
        <v>76011090</v>
      </c>
      <c r="AC514" s="1">
        <v>2.36</v>
      </c>
      <c r="AD514" s="1">
        <v>8.14</v>
      </c>
    </row>
    <row r="515" spans="28:30" x14ac:dyDescent="0.3">
      <c r="AB515">
        <v>76012030</v>
      </c>
      <c r="AC515" s="1">
        <v>2.36</v>
      </c>
      <c r="AD515" s="1">
        <v>8.14</v>
      </c>
    </row>
    <row r="516" spans="28:30" x14ac:dyDescent="0.3">
      <c r="AB516">
        <v>76012040</v>
      </c>
      <c r="AC516" s="1">
        <v>2.36</v>
      </c>
      <c r="AD516" s="1">
        <v>8.14</v>
      </c>
    </row>
    <row r="517" spans="28:30" x14ac:dyDescent="0.3">
      <c r="AB517">
        <v>76012080</v>
      </c>
      <c r="AC517" s="1">
        <v>2.36</v>
      </c>
      <c r="AD517" s="1">
        <v>8.14</v>
      </c>
    </row>
    <row r="518" spans="28:30" x14ac:dyDescent="0.3">
      <c r="AB518">
        <v>76031000</v>
      </c>
      <c r="AC518" s="1">
        <v>2.48</v>
      </c>
      <c r="AD518" s="1">
        <v>8.4</v>
      </c>
    </row>
    <row r="519" spans="28:30" x14ac:dyDescent="0.3">
      <c r="AB519">
        <v>76032000</v>
      </c>
      <c r="AC519" s="1">
        <v>2.48</v>
      </c>
      <c r="AD519" s="1">
        <v>8.4</v>
      </c>
    </row>
    <row r="520" spans="28:30" x14ac:dyDescent="0.3">
      <c r="AB520">
        <v>76041010</v>
      </c>
      <c r="AC520" s="1">
        <v>2.31</v>
      </c>
      <c r="AD520" s="1">
        <v>7.49</v>
      </c>
    </row>
    <row r="521" spans="28:30" x14ac:dyDescent="0.3">
      <c r="AB521">
        <v>76041090</v>
      </c>
      <c r="AC521" s="1">
        <v>2.73</v>
      </c>
      <c r="AD521" s="1">
        <v>9.3000000000000007</v>
      </c>
    </row>
    <row r="522" spans="28:30" x14ac:dyDescent="0.3">
      <c r="AB522">
        <v>76042100</v>
      </c>
      <c r="AC522" s="1">
        <v>2.73</v>
      </c>
      <c r="AD522" s="1">
        <v>9.3000000000000007</v>
      </c>
    </row>
    <row r="523" spans="28:30" x14ac:dyDescent="0.3">
      <c r="AB523">
        <v>76042910</v>
      </c>
      <c r="AC523" s="1">
        <v>2.31</v>
      </c>
      <c r="AD523" s="1">
        <v>7.49</v>
      </c>
    </row>
    <row r="524" spans="28:30" x14ac:dyDescent="0.3">
      <c r="AB524">
        <v>76042990</v>
      </c>
      <c r="AC524" s="1">
        <v>2.73</v>
      </c>
      <c r="AD524" s="1">
        <v>9.3000000000000007</v>
      </c>
    </row>
    <row r="525" spans="28:30" x14ac:dyDescent="0.3">
      <c r="AB525">
        <v>76051100</v>
      </c>
      <c r="AC525" s="1">
        <v>2.31</v>
      </c>
      <c r="AD525" s="1">
        <v>7.49</v>
      </c>
    </row>
    <row r="526" spans="28:30" x14ac:dyDescent="0.3">
      <c r="AB526">
        <v>76051900</v>
      </c>
      <c r="AC526" s="1">
        <v>2.31</v>
      </c>
      <c r="AD526" s="1">
        <v>7.49</v>
      </c>
    </row>
    <row r="527" spans="28:30" x14ac:dyDescent="0.3">
      <c r="AB527">
        <v>76052100</v>
      </c>
      <c r="AC527" s="1">
        <v>2.31</v>
      </c>
      <c r="AD527" s="1">
        <v>7.49</v>
      </c>
    </row>
    <row r="528" spans="28:30" x14ac:dyDescent="0.3">
      <c r="AB528">
        <v>76052900</v>
      </c>
      <c r="AC528" s="1">
        <v>2.31</v>
      </c>
      <c r="AD528" s="1">
        <v>7.49</v>
      </c>
    </row>
    <row r="529" spans="28:30" x14ac:dyDescent="0.3">
      <c r="AB529">
        <v>76061130</v>
      </c>
      <c r="AC529" s="1">
        <v>2.86</v>
      </c>
      <c r="AD529" s="1">
        <v>9.25</v>
      </c>
    </row>
    <row r="530" spans="28:30" x14ac:dyDescent="0.3">
      <c r="AB530">
        <v>76061150</v>
      </c>
      <c r="AC530" s="1">
        <v>2.86</v>
      </c>
      <c r="AD530" s="1">
        <v>9.25</v>
      </c>
    </row>
    <row r="531" spans="28:30" x14ac:dyDescent="0.3">
      <c r="AB531">
        <v>76061191</v>
      </c>
      <c r="AC531" s="1">
        <v>2.86</v>
      </c>
      <c r="AD531" s="1">
        <v>9.25</v>
      </c>
    </row>
    <row r="532" spans="28:30" x14ac:dyDescent="0.3">
      <c r="AB532">
        <v>76061193</v>
      </c>
      <c r="AC532" s="1">
        <v>2.86</v>
      </c>
      <c r="AD532" s="1">
        <v>9.25</v>
      </c>
    </row>
    <row r="533" spans="28:30" x14ac:dyDescent="0.3">
      <c r="AB533">
        <v>76061199</v>
      </c>
      <c r="AC533" s="1">
        <v>2.86</v>
      </c>
      <c r="AD533" s="1">
        <v>9.25</v>
      </c>
    </row>
    <row r="534" spans="28:30" x14ac:dyDescent="0.3">
      <c r="AB534">
        <v>76061211</v>
      </c>
      <c r="AC534" s="1">
        <v>2.86</v>
      </c>
      <c r="AD534" s="1">
        <v>9.25</v>
      </c>
    </row>
    <row r="535" spans="28:30" x14ac:dyDescent="0.3">
      <c r="AB535">
        <v>76061219</v>
      </c>
      <c r="AC535" s="1">
        <v>2.86</v>
      </c>
      <c r="AD535" s="1">
        <v>9.25</v>
      </c>
    </row>
    <row r="536" spans="28:30" x14ac:dyDescent="0.3">
      <c r="AB536">
        <v>76061230</v>
      </c>
      <c r="AC536" s="1">
        <v>2.86</v>
      </c>
      <c r="AD536" s="1">
        <v>9.25</v>
      </c>
    </row>
    <row r="537" spans="28:30" x14ac:dyDescent="0.3">
      <c r="AB537">
        <v>76061250</v>
      </c>
      <c r="AC537" s="1">
        <v>2.86</v>
      </c>
      <c r="AD537" s="1">
        <v>9.25</v>
      </c>
    </row>
    <row r="538" spans="28:30" x14ac:dyDescent="0.3">
      <c r="AB538">
        <v>76061292</v>
      </c>
      <c r="AC538" s="1">
        <v>2.86</v>
      </c>
      <c r="AD538" s="1">
        <v>9.25</v>
      </c>
    </row>
    <row r="539" spans="28:30" x14ac:dyDescent="0.3">
      <c r="AB539">
        <v>76061293</v>
      </c>
      <c r="AC539" s="1">
        <v>2.86</v>
      </c>
      <c r="AD539" s="1">
        <v>9.25</v>
      </c>
    </row>
    <row r="540" spans="28:30" x14ac:dyDescent="0.3">
      <c r="AB540">
        <v>76061299</v>
      </c>
      <c r="AC540" s="1">
        <v>2.86</v>
      </c>
      <c r="AD540" s="1">
        <v>9.25</v>
      </c>
    </row>
    <row r="541" spans="28:30" x14ac:dyDescent="0.3">
      <c r="AB541">
        <v>76069100</v>
      </c>
      <c r="AC541" s="1">
        <v>2.86</v>
      </c>
      <c r="AD541" s="1">
        <v>9.25</v>
      </c>
    </row>
    <row r="542" spans="28:30" x14ac:dyDescent="0.3">
      <c r="AB542">
        <v>76069200</v>
      </c>
      <c r="AC542" s="1">
        <v>2.86</v>
      </c>
      <c r="AD542" s="1">
        <v>9.25</v>
      </c>
    </row>
    <row r="543" spans="28:30" x14ac:dyDescent="0.3">
      <c r="AB543">
        <v>76071111</v>
      </c>
      <c r="AC543" s="1">
        <v>2.86</v>
      </c>
      <c r="AD543" s="1">
        <v>9.25</v>
      </c>
    </row>
    <row r="544" spans="28:30" x14ac:dyDescent="0.3">
      <c r="AB544">
        <v>76071119</v>
      </c>
      <c r="AC544" s="1">
        <v>2.86</v>
      </c>
      <c r="AD544" s="1">
        <v>9.25</v>
      </c>
    </row>
    <row r="545" spans="28:30" x14ac:dyDescent="0.3">
      <c r="AB545">
        <v>76071190</v>
      </c>
      <c r="AC545" s="1">
        <v>2.86</v>
      </c>
      <c r="AD545" s="1">
        <v>9.25</v>
      </c>
    </row>
    <row r="546" spans="28:30" x14ac:dyDescent="0.3">
      <c r="AB546">
        <v>76071910</v>
      </c>
      <c r="AC546" s="1">
        <v>2.86</v>
      </c>
      <c r="AD546" s="1">
        <v>9.25</v>
      </c>
    </row>
    <row r="547" spans="28:30" x14ac:dyDescent="0.3">
      <c r="AB547">
        <v>76071990</v>
      </c>
      <c r="AC547" s="1">
        <v>2.86</v>
      </c>
      <c r="AD547" s="1">
        <v>9.25</v>
      </c>
    </row>
    <row r="548" spans="28:30" x14ac:dyDescent="0.3">
      <c r="AB548">
        <v>76072010</v>
      </c>
      <c r="AC548" s="1">
        <v>2.86</v>
      </c>
      <c r="AD548" s="1">
        <v>9.25</v>
      </c>
    </row>
    <row r="549" spans="28:30" x14ac:dyDescent="0.3">
      <c r="AB549">
        <v>76072091</v>
      </c>
      <c r="AC549" s="1">
        <v>2.86</v>
      </c>
      <c r="AD549" s="1">
        <v>9.25</v>
      </c>
    </row>
    <row r="550" spans="28:30" x14ac:dyDescent="0.3">
      <c r="AB550">
        <v>76072099</v>
      </c>
      <c r="AC550" s="1">
        <v>2.86</v>
      </c>
      <c r="AD550" s="1">
        <v>9.25</v>
      </c>
    </row>
    <row r="551" spans="28:30" x14ac:dyDescent="0.3">
      <c r="AB551">
        <v>76081000</v>
      </c>
      <c r="AC551" s="1">
        <v>2.73</v>
      </c>
      <c r="AD551" s="1">
        <v>9.3000000000000007</v>
      </c>
    </row>
    <row r="552" spans="28:30" x14ac:dyDescent="0.3">
      <c r="AB552">
        <v>76082020</v>
      </c>
      <c r="AC552" s="1">
        <v>2.73</v>
      </c>
      <c r="AD552" s="1">
        <v>9.3000000000000007</v>
      </c>
    </row>
    <row r="553" spans="28:30" x14ac:dyDescent="0.3">
      <c r="AB553">
        <v>76082081</v>
      </c>
      <c r="AC553" s="1">
        <v>2.73</v>
      </c>
      <c r="AD553" s="1">
        <v>9.3000000000000007</v>
      </c>
    </row>
    <row r="554" spans="28:30" x14ac:dyDescent="0.3">
      <c r="AB554">
        <v>76082089</v>
      </c>
      <c r="AC554" s="1">
        <v>2.73</v>
      </c>
      <c r="AD554" s="1">
        <v>9.3000000000000007</v>
      </c>
    </row>
    <row r="555" spans="28:30" x14ac:dyDescent="0.3">
      <c r="AB555">
        <v>76090000</v>
      </c>
      <c r="AC555" s="1">
        <v>2.73</v>
      </c>
      <c r="AD555" s="1">
        <v>9.3000000000000007</v>
      </c>
    </row>
    <row r="556" spans="28:30" x14ac:dyDescent="0.3">
      <c r="AB556">
        <v>76101000</v>
      </c>
      <c r="AC556" s="1">
        <v>2.73</v>
      </c>
      <c r="AD556" s="1">
        <v>9.3000000000000007</v>
      </c>
    </row>
    <row r="557" spans="28:30" x14ac:dyDescent="0.3">
      <c r="AB557">
        <v>76109010</v>
      </c>
      <c r="AC557" s="1">
        <v>2.73</v>
      </c>
      <c r="AD557" s="1">
        <v>9.3000000000000007</v>
      </c>
    </row>
    <row r="558" spans="28:30" x14ac:dyDescent="0.3">
      <c r="AB558">
        <v>76109090</v>
      </c>
      <c r="AC558" s="1">
        <v>2.73</v>
      </c>
      <c r="AD558" s="1">
        <v>9.3000000000000007</v>
      </c>
    </row>
    <row r="559" spans="28:30" x14ac:dyDescent="0.3">
      <c r="AB559">
        <v>76110000</v>
      </c>
      <c r="AC559" s="1">
        <v>2.86</v>
      </c>
      <c r="AD559" s="1">
        <v>9.25</v>
      </c>
    </row>
    <row r="560" spans="28:30" x14ac:dyDescent="0.3">
      <c r="AB560">
        <v>76121000</v>
      </c>
      <c r="AC560" s="1">
        <v>2.86</v>
      </c>
      <c r="AD560" s="1">
        <v>9.25</v>
      </c>
    </row>
    <row r="561" spans="28:30" x14ac:dyDescent="0.3">
      <c r="AB561">
        <v>76129020</v>
      </c>
      <c r="AC561" s="1">
        <v>2.86</v>
      </c>
      <c r="AD561" s="1">
        <v>9.25</v>
      </c>
    </row>
    <row r="562" spans="28:30" x14ac:dyDescent="0.3">
      <c r="AB562">
        <v>76129030</v>
      </c>
      <c r="AC562" s="1">
        <v>2.86</v>
      </c>
      <c r="AD562" s="1">
        <v>9.25</v>
      </c>
    </row>
    <row r="563" spans="28:30" x14ac:dyDescent="0.3">
      <c r="AB563">
        <v>76129080</v>
      </c>
      <c r="AC563" s="1">
        <v>2.86</v>
      </c>
      <c r="AD563" s="1">
        <v>9.25</v>
      </c>
    </row>
    <row r="564" spans="28:30" x14ac:dyDescent="0.3">
      <c r="AB564">
        <v>76130000</v>
      </c>
      <c r="AC564" s="1">
        <v>2.86</v>
      </c>
      <c r="AD564" s="1">
        <v>9.25</v>
      </c>
    </row>
    <row r="565" spans="28:30" x14ac:dyDescent="0.3">
      <c r="AB565">
        <v>76141000</v>
      </c>
      <c r="AC565" s="1">
        <v>2.31</v>
      </c>
      <c r="AD565" s="1">
        <v>7.49</v>
      </c>
    </row>
    <row r="566" spans="28:30" x14ac:dyDescent="0.3">
      <c r="AB566">
        <v>76149000</v>
      </c>
      <c r="AC566" s="1">
        <v>2.31</v>
      </c>
      <c r="AD566" s="1">
        <v>7.49</v>
      </c>
    </row>
    <row r="567" spans="28:30" x14ac:dyDescent="0.3">
      <c r="AB567">
        <v>76161000</v>
      </c>
      <c r="AC567" s="1">
        <v>2.86</v>
      </c>
      <c r="AD567" s="1">
        <v>9.25</v>
      </c>
    </row>
    <row r="568" spans="28:30" x14ac:dyDescent="0.3">
      <c r="AB568">
        <v>76169100</v>
      </c>
      <c r="AC568" s="1">
        <v>2.86</v>
      </c>
      <c r="AD568" s="1">
        <v>9.25</v>
      </c>
    </row>
    <row r="569" spans="28:30" x14ac:dyDescent="0.3">
      <c r="AB569">
        <v>76169910</v>
      </c>
      <c r="AC569" s="1">
        <v>2.48</v>
      </c>
      <c r="AD569" s="1">
        <v>8.4</v>
      </c>
    </row>
    <row r="570" spans="28:30" x14ac:dyDescent="0.3">
      <c r="AB570">
        <v>76169990</v>
      </c>
      <c r="AC570" s="1">
        <v>2.86</v>
      </c>
      <c r="AD570" s="1">
        <v>9.25</v>
      </c>
    </row>
  </sheetData>
  <autoFilter ref="AB1:AF570" xr:uid="{27995C71-513D-47EF-A0E4-EA3212B73812}">
    <filterColumn colId="0" showButton="0"/>
    <filterColumn colId="1" showButton="0"/>
    <filterColumn colId="3" showButton="0"/>
  </autoFilter>
  <mergeCells count="9">
    <mergeCell ref="AE1:AF1"/>
    <mergeCell ref="Y1:Z1"/>
    <mergeCell ref="AB1:AD1"/>
    <mergeCell ref="P1:Q1"/>
    <mergeCell ref="F1:G1"/>
    <mergeCell ref="H1:I1"/>
    <mergeCell ref="J1:K1"/>
    <mergeCell ref="L1:M1"/>
    <mergeCell ref="N1:O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70C26D87613184E9796E57E23664450" ma:contentTypeVersion="15" ma:contentTypeDescription="Ein neues Dokument erstellen." ma:contentTypeScope="" ma:versionID="4ea2a5365d0153f06fafde6687cd246e">
  <xsd:schema xmlns:xsd="http://www.w3.org/2001/XMLSchema" xmlns:xs="http://www.w3.org/2001/XMLSchema" xmlns:p="http://schemas.microsoft.com/office/2006/metadata/properties" xmlns:ns2="f3ca7e66-f55e-4318-8745-a18cc6104d7b" xmlns:ns3="9def458d-89bd-4fff-b09a-06aa557d32cb" targetNamespace="http://schemas.microsoft.com/office/2006/metadata/properties" ma:root="true" ma:fieldsID="ea3cee94595e1ead8376e31239e9f4a7" ns2:_="" ns3:_="">
    <xsd:import namespace="f3ca7e66-f55e-4318-8745-a18cc6104d7b"/>
    <xsd:import namespace="9def458d-89bd-4fff-b09a-06aa557d32c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a7e66-f55e-4318-8745-a18cc6104d7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e826fabe-2a77-47d6-b94d-8b317417615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f458d-89bd-4fff-b09a-06aa557d32c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4b0674e-9c72-4c51-b163-172c3da7d917}" ma:internalName="TaxCatchAll" ma:showField="CatchAllData" ma:web="9def458d-89bd-4fff-b09a-06aa557d32c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EDC416-2689-4D99-A535-64AF8FB68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ca7e66-f55e-4318-8745-a18cc6104d7b"/>
    <ds:schemaRef ds:uri="9def458d-89bd-4fff-b09a-06aa557d3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CFB04-D41C-4A87-88CB-A5CF4FB104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README</vt:lpstr>
      <vt:lpstr>0. GLOSSARY</vt:lpstr>
      <vt:lpstr>0. CBAM GOODS</vt:lpstr>
      <vt:lpstr>1. REPORT</vt:lpstr>
      <vt:lpstr>2. CBAM CALCULATOR</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Hendrik Schuldt</dc:creator>
  <cp:lastModifiedBy>Hendrik Schuldt | carboneer</cp:lastModifiedBy>
  <dcterms:created xsi:type="dcterms:W3CDTF">2024-05-13T15:48:31Z</dcterms:created>
  <dcterms:modified xsi:type="dcterms:W3CDTF">2025-03-17T10:14:16Z</dcterms:modified>
</cp:coreProperties>
</file>